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КПЗ\ГКПЗ 2018\"/>
    </mc:Choice>
  </mc:AlternateContent>
  <bookViews>
    <workbookView xWindow="0" yWindow="0" windowWidth="28800" windowHeight="12435" activeTab="1"/>
  </bookViews>
  <sheets>
    <sheet name="Код ФНД" sheetId="2" r:id="rId1"/>
    <sheet name="план ГКПЗ" sheetId="16" r:id="rId2"/>
    <sheet name="план ЕИ" sheetId="13" r:id="rId3"/>
  </sheets>
  <definedNames>
    <definedName name="_xlnm._FilterDatabase" localSheetId="1" hidden="1">'план ГКПЗ'!$A$23:$AQ$246</definedName>
    <definedName name="_xlnm.Print_Titles" localSheetId="1">'план ГКПЗ'!$16:$23</definedName>
  </definedNames>
  <calcPr calcId="152511"/>
</workbook>
</file>

<file path=xl/calcChain.xml><?xml version="1.0" encoding="utf-8"?>
<calcChain xmlns="http://schemas.openxmlformats.org/spreadsheetml/2006/main">
  <c r="Y205" i="16" l="1"/>
  <c r="Y201" i="16"/>
  <c r="AB186" i="16"/>
  <c r="AB185" i="16"/>
  <c r="AB204" i="16"/>
  <c r="AB189" i="16" l="1"/>
  <c r="AB188" i="16"/>
  <c r="AB190" i="16" l="1"/>
  <c r="AB187" i="16"/>
  <c r="AB184" i="16"/>
  <c r="AB182" i="16" l="1"/>
  <c r="AB181" i="16"/>
  <c r="AB180" i="16"/>
  <c r="AB183" i="16"/>
  <c r="W189" i="16" l="1"/>
  <c r="W188" i="16"/>
  <c r="W187" i="16"/>
  <c r="W186" i="16"/>
  <c r="W185" i="16"/>
  <c r="W184" i="16"/>
  <c r="W183" i="16"/>
  <c r="W182" i="16"/>
  <c r="AB191" i="16"/>
  <c r="AB205" i="16" s="1"/>
  <c r="AA235" i="16" l="1"/>
  <c r="Y204" i="16"/>
  <c r="AA234" i="16" l="1"/>
  <c r="AA233" i="16"/>
  <c r="AA232" i="16"/>
  <c r="Y241" i="16"/>
  <c r="Y115" i="16"/>
  <c r="Y114" i="16" l="1"/>
  <c r="AA58" i="16"/>
  <c r="AA43" i="16" l="1"/>
  <c r="AA44" i="16"/>
  <c r="AA45" i="16"/>
  <c r="Y55" i="16" l="1"/>
  <c r="AA100" i="16"/>
  <c r="AA101" i="16"/>
  <c r="Y239" i="16" l="1"/>
  <c r="AA102" i="16" l="1"/>
  <c r="AB57" i="16" l="1"/>
  <c r="AB201" i="16" s="1"/>
  <c r="Y57" i="16"/>
  <c r="AA243" i="16" l="1"/>
  <c r="AA117" i="16"/>
  <c r="Y238" i="16" l="1"/>
  <c r="Y110" i="16"/>
  <c r="Y158" i="16" l="1"/>
  <c r="Y156" i="16"/>
  <c r="Y203" i="16" s="1"/>
  <c r="AA164" i="16" l="1"/>
  <c r="AA165" i="16"/>
  <c r="AA166" i="16"/>
  <c r="AA173" i="16"/>
  <c r="AA205" i="16" s="1"/>
  <c r="Z201" i="16"/>
  <c r="AA106" i="16"/>
  <c r="Z205" i="16"/>
  <c r="Z204" i="16"/>
  <c r="Z203" i="16"/>
  <c r="AB203" i="16"/>
  <c r="Z202" i="16"/>
  <c r="AB202" i="16"/>
  <c r="AA61" i="16" l="1"/>
  <c r="AA62" i="16"/>
  <c r="AA63" i="16"/>
  <c r="AA120" i="16"/>
  <c r="AA139" i="16"/>
  <c r="AA41" i="16"/>
  <c r="AA42" i="16"/>
  <c r="AA98" i="16"/>
  <c r="AA60" i="16"/>
  <c r="AA59" i="16"/>
  <c r="AA229" i="16" l="1"/>
  <c r="Z229" i="16"/>
  <c r="AA227" i="16"/>
  <c r="Z227" i="16"/>
  <c r="Z246" i="16" s="1"/>
  <c r="AA228" i="16"/>
  <c r="Z228" i="16"/>
  <c r="Y226" i="16"/>
  <c r="Y246" i="16" s="1"/>
  <c r="AB228" i="16" l="1"/>
  <c r="AB229" i="16"/>
  <c r="AB227" i="16"/>
  <c r="AA38" i="16"/>
  <c r="AA37" i="16"/>
  <c r="AA119" i="16"/>
  <c r="AA104" i="16"/>
  <c r="AA103" i="16"/>
  <c r="AA86" i="16"/>
  <c r="AA163" i="16"/>
  <c r="AB246" i="16" l="1"/>
  <c r="AA240" i="16"/>
  <c r="AA50" i="16"/>
  <c r="Y202" i="16" l="1"/>
  <c r="AA47" i="16"/>
  <c r="AA129" i="16"/>
  <c r="AA138" i="16"/>
  <c r="AA130" i="16"/>
  <c r="AA99" i="16"/>
  <c r="AA97" i="16"/>
  <c r="AA72" i="16"/>
  <c r="AA118" i="16"/>
  <c r="AA242" i="16"/>
  <c r="AA48" i="16"/>
  <c r="AA121" i="16"/>
  <c r="AA49" i="16"/>
  <c r="AA26" i="16"/>
  <c r="AA116" i="16" l="1"/>
  <c r="AA46" i="16"/>
  <c r="AA36" i="16"/>
  <c r="AA35" i="16"/>
  <c r="AA34" i="16"/>
  <c r="AA33" i="16"/>
  <c r="AA32" i="16"/>
  <c r="AA31" i="16"/>
  <c r="AA30" i="16"/>
  <c r="AA162" i="16"/>
  <c r="AA236" i="16" l="1"/>
  <c r="AA153" i="16"/>
  <c r="AA133" i="16"/>
  <c r="AA132" i="16"/>
  <c r="AA157" i="16" l="1"/>
  <c r="AA158" i="16"/>
  <c r="AA159" i="16"/>
  <c r="AA160" i="16"/>
  <c r="AA136" i="16"/>
  <c r="AA55" i="16"/>
  <c r="AA137" i="16"/>
  <c r="AA90" i="16"/>
  <c r="AA91" i="16"/>
  <c r="AA92" i="16"/>
  <c r="AA93" i="16"/>
  <c r="AA94" i="16"/>
  <c r="AA95" i="16"/>
  <c r="AA96" i="16"/>
  <c r="AA128" i="16"/>
  <c r="AA154" i="16"/>
  <c r="AA83" i="16"/>
  <c r="AA51" i="16"/>
  <c r="AA161" i="16"/>
  <c r="AA239" i="16"/>
  <c r="AA152" i="16"/>
  <c r="AA115" i="16"/>
  <c r="AA135" i="16"/>
  <c r="AA169" i="16"/>
  <c r="AA170" i="16"/>
  <c r="AA171" i="16"/>
  <c r="AA155" i="16"/>
  <c r="AA156" i="16"/>
  <c r="AA204" i="16" l="1"/>
  <c r="AA203" i="16"/>
  <c r="AA114" i="16"/>
  <c r="AA82" i="16"/>
  <c r="AA81" i="16"/>
  <c r="AA80" i="16" l="1"/>
  <c r="AA79" i="16"/>
  <c r="AA56" i="16"/>
  <c r="AA78" i="16"/>
  <c r="AA113" i="16"/>
  <c r="AA150" i="16"/>
  <c r="AA112" i="16"/>
  <c r="AA77" i="16"/>
  <c r="AA76" i="16"/>
  <c r="AA111" i="16"/>
  <c r="AA75" i="16"/>
  <c r="AA110" i="16"/>
  <c r="AA238" i="16"/>
  <c r="AA89" i="16" l="1"/>
  <c r="AA88" i="16"/>
  <c r="AA87" i="16"/>
  <c r="AA71" i="16"/>
  <c r="AA70" i="16"/>
  <c r="AA69" i="16"/>
  <c r="AA68" i="16"/>
  <c r="AA67" i="16"/>
  <c r="AA66" i="16"/>
  <c r="AA65" i="16"/>
  <c r="AA64" i="16"/>
  <c r="AA74" i="16"/>
  <c r="AA84" i="16"/>
  <c r="AA134" i="16"/>
  <c r="AA109" i="16" l="1"/>
  <c r="AA237" i="16"/>
  <c r="AA241" i="16" l="1"/>
  <c r="AA246" i="16" s="1"/>
  <c r="AA108" i="16"/>
  <c r="AA107" i="16"/>
  <c r="AA85" i="16"/>
  <c r="AA131" i="16"/>
  <c r="AA54" i="16"/>
  <c r="AA53" i="16"/>
  <c r="AA52" i="16"/>
  <c r="AA29" i="16"/>
  <c r="AA105" i="16" l="1"/>
  <c r="AA149" i="16"/>
  <c r="AA148" i="16"/>
  <c r="AA147" i="16"/>
  <c r="AA127" i="16"/>
  <c r="AA126" i="16"/>
  <c r="AA146" i="16"/>
  <c r="AA145" i="16"/>
  <c r="AA28" i="16"/>
  <c r="AA125" i="16"/>
  <c r="AA151" i="16"/>
  <c r="AA144" i="16" l="1"/>
  <c r="AA143" i="16"/>
  <c r="AA142" i="16"/>
  <c r="AA73" i="16"/>
  <c r="AA141" i="16" l="1"/>
  <c r="AA124" i="16"/>
  <c r="AA140" i="16"/>
  <c r="AA27" i="16" l="1"/>
  <c r="AA25" i="16" l="1"/>
  <c r="AA201" i="16" l="1"/>
  <c r="AA249" i="16" s="1"/>
  <c r="AA251" i="16" s="1"/>
  <c r="AA202" i="16"/>
  <c r="X185" i="16"/>
  <c r="X187" i="16"/>
  <c r="X182" i="16"/>
  <c r="X188" i="16" s="1"/>
  <c r="X186" i="16" l="1"/>
  <c r="X184" i="16"/>
  <c r="X183" i="16"/>
  <c r="X180" i="16" s="1"/>
  <c r="U188" i="16"/>
  <c r="U189" i="16"/>
  <c r="U183" i="16"/>
  <c r="U187" i="16"/>
  <c r="U184" i="16"/>
  <c r="U186" i="16"/>
  <c r="U185" i="16"/>
  <c r="U181" i="16"/>
  <c r="U182" i="16"/>
  <c r="V183" i="16"/>
  <c r="V184" i="16"/>
  <c r="V187" i="16"/>
  <c r="V185" i="16"/>
  <c r="V188" i="16"/>
  <c r="V186" i="16"/>
  <c r="V182" i="16"/>
  <c r="V189" i="16"/>
</calcChain>
</file>

<file path=xl/comments1.xml><?xml version="1.0" encoding="utf-8"?>
<comments xmlns="http://schemas.openxmlformats.org/spreadsheetml/2006/main">
  <authors>
    <author>salamova</author>
  </authors>
  <commentList>
    <comment ref="AA56" authorId="0" shapeId="0">
      <text>
        <r>
          <rPr>
            <b/>
            <sz val="8"/>
            <color indexed="81"/>
            <rFont val="Tahoma"/>
            <family val="2"/>
            <charset val="204"/>
          </rPr>
          <t>salamova: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В бизнес-плане 
1734,19 тыс.руб.</t>
        </r>
      </text>
    </comment>
  </commentList>
</comments>
</file>

<file path=xl/sharedStrings.xml><?xml version="1.0" encoding="utf-8"?>
<sst xmlns="http://schemas.openxmlformats.org/spreadsheetml/2006/main" count="3922" uniqueCount="738">
  <si>
    <t>УТВЕРЖДАЮ</t>
  </si>
  <si>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</si>
  <si>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</si>
  <si>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</si>
  <si>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</si>
  <si>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</si>
  <si>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</si>
  <si>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</si>
  <si>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</si>
  <si>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Валюта составления</t>
  </si>
  <si>
    <t>Курс ЦБ</t>
  </si>
  <si>
    <t>Год ГКПЗ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</si>
  <si>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</si>
  <si>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</si>
  <si>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</si>
  <si>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</si>
  <si>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</si>
  <si>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 xml:space="preserve">Номер совместной/консолидированной закупки 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</si>
  <si>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</si>
  <si>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</si>
  <si>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</si>
  <si>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</si>
  <si>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</si>
  <si>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</si>
  <si>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</si>
  <si>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</si>
  <si>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</si>
  <si>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</si>
  <si>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</si>
  <si>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</si>
  <si>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</si>
  <si>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Планируемая дата заключения договора</t>
  </si>
  <si>
    <t>Код функционального направления деятельности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</si>
  <si>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</si>
  <si>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</si>
  <si>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 ( при наличии)</t>
  </si>
  <si>
    <t>Закупка у субъектов МСП</t>
  </si>
  <si>
    <t>Закупка у субъектов МСП по субподрядным  договорам (1 уровня)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</si>
  <si>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</si>
  <si>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</si>
  <si>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</si>
  <si>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</si>
  <si>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</si>
  <si>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</si>
  <si>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</si>
  <si>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</si>
  <si>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х</t>
  </si>
  <si>
    <t>Итого за II квартал:</t>
  </si>
  <si>
    <t>Итого за III квартал:</t>
  </si>
  <si>
    <t>Итого за IV квартал:</t>
  </si>
  <si>
    <t>Плановая дата подведения итогов закупочной процедуры (чч.мм.гг)</t>
  </si>
  <si>
    <t>График поставки</t>
  </si>
  <si>
    <t>Лоты, под поставки продукции  планируемого года</t>
  </si>
  <si>
    <t>Лоты,  под поставки продукции последующих лет (первоочередные)</t>
  </si>
  <si>
    <r>
      <t xml:space="preserve">Итого за I квартал: </t>
    </r>
    <r>
      <rPr>
        <b/>
        <i/>
        <sz val="10"/>
        <color indexed="8"/>
        <rFont val="Times New Roman"/>
        <family val="1"/>
        <charset val="204"/>
      </rPr>
      <t>(по дате объявления)</t>
    </r>
  </si>
  <si>
    <t>Итого  лоты ГКПЗ планируемого года:</t>
  </si>
  <si>
    <r>
      <t>Итого за I квартал:</t>
    </r>
    <r>
      <rPr>
        <b/>
        <i/>
        <sz val="10"/>
        <color indexed="8"/>
        <rFont val="Times New Roman"/>
        <family val="1"/>
        <charset val="204"/>
      </rPr>
      <t xml:space="preserve"> (по дате подведения итогов)</t>
    </r>
  </si>
  <si>
    <r>
      <t xml:space="preserve">Доля закупок у субъектов МСП ,% </t>
    </r>
    <r>
      <rPr>
        <b/>
        <i/>
        <sz val="10"/>
        <color indexed="8"/>
        <rFont val="Times New Roman"/>
        <family val="1"/>
        <charset val="204"/>
      </rPr>
      <t>(по заключенным договорам)</t>
    </r>
    <r>
      <rPr>
        <b/>
        <sz val="10"/>
        <color indexed="8"/>
        <rFont val="Times New Roman"/>
        <family val="1"/>
        <charset val="204"/>
      </rPr>
      <t>:</t>
    </r>
  </si>
  <si>
    <r>
      <t>Доля закупок у субъектов МСП по субподрядным договорам (1 уровня),%</t>
    </r>
    <r>
      <rPr>
        <b/>
        <i/>
        <sz val="10"/>
        <color indexed="8"/>
        <rFont val="Times New Roman"/>
        <family val="1"/>
        <charset val="204"/>
      </rPr>
      <t xml:space="preserve"> (по заключенным договорам)</t>
    </r>
    <r>
      <rPr>
        <b/>
        <sz val="10"/>
        <color indexed="8"/>
        <rFont val="Times New Roman"/>
        <family val="1"/>
        <charset val="204"/>
      </rPr>
      <t>:</t>
    </r>
  </si>
  <si>
    <t>Итого по разделу "Справочно"</t>
  </si>
  <si>
    <t xml:space="preserve">Итого за II квартал: </t>
  </si>
  <si>
    <t>Наименование статьи затрат Бизнес-плана в формате АСКП3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</si>
  <si>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</si>
  <si>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Справочно: Лоты ГКПЗ предшествующих лет, под поставки продукции планируемого м последующих лет (закупочные процедуры предшествующих лет)</t>
  </si>
  <si>
    <t>Количество лотов ___</t>
  </si>
  <si>
    <t>закупочные процедуры планируемого года</t>
  </si>
  <si>
    <t>закупочные процедуры следующего года</t>
  </si>
  <si>
    <t>Стоимость в у.е.</t>
  </si>
  <si>
    <t>Курс</t>
  </si>
  <si>
    <t>Дата перевода</t>
  </si>
  <si>
    <t>Информация о лотах в у.е./иностранной валюте</t>
  </si>
  <si>
    <t>Иностранная валюта</t>
  </si>
  <si>
    <t>Код без ВД</t>
  </si>
  <si>
    <t>Код с учетом ВД</t>
  </si>
  <si>
    <t>Код</t>
  </si>
  <si>
    <t>Функциональное направление деятельности</t>
  </si>
  <si>
    <t>Ремонт</t>
  </si>
  <si>
    <t>Операционная  деятельность</t>
  </si>
  <si>
    <t>1.1</t>
  </si>
  <si>
    <t>Топливо для производства электроэнергии/теплоэнергии</t>
  </si>
  <si>
    <t>1.1.1</t>
  </si>
  <si>
    <t xml:space="preserve">            Газ</t>
  </si>
  <si>
    <t>1.2</t>
  </si>
  <si>
    <t>1.1.2</t>
  </si>
  <si>
    <t xml:space="preserve">            Уголь</t>
  </si>
  <si>
    <t>1.3</t>
  </si>
  <si>
    <t>1.1.3</t>
  </si>
  <si>
    <t xml:space="preserve">            Мазут</t>
  </si>
  <si>
    <t>1.4</t>
  </si>
  <si>
    <t>1.1.4</t>
  </si>
  <si>
    <t xml:space="preserve">            Прочее топливо</t>
  </si>
  <si>
    <t>Административно-хозяйственные расходы</t>
  </si>
  <si>
    <t>2</t>
  </si>
  <si>
    <t>Эксплуатация производственных объектов</t>
  </si>
  <si>
    <t>3.1</t>
  </si>
  <si>
    <t>1.3.1</t>
  </si>
  <si>
    <t xml:space="preserve">             Подрядный способ</t>
  </si>
  <si>
    <t>3.2</t>
  </si>
  <si>
    <t>1.3.2</t>
  </si>
  <si>
    <t xml:space="preserve">             Хозяйственный способ</t>
  </si>
  <si>
    <t>4</t>
  </si>
  <si>
    <t>Безопасность и режим</t>
  </si>
  <si>
    <t>5</t>
  </si>
  <si>
    <t>1.5</t>
  </si>
  <si>
    <t>Информационные технологии*</t>
  </si>
  <si>
    <t>6</t>
  </si>
  <si>
    <t>1.6</t>
  </si>
  <si>
    <t>Реклама и маркетинг</t>
  </si>
  <si>
    <t>7</t>
  </si>
  <si>
    <t>1.7</t>
  </si>
  <si>
    <t>Аудит и оценка</t>
  </si>
  <si>
    <t>8</t>
  </si>
  <si>
    <t>1.8</t>
  </si>
  <si>
    <t>Страхование</t>
  </si>
  <si>
    <t>9</t>
  </si>
  <si>
    <t>1.9</t>
  </si>
  <si>
    <t>Правовая работа</t>
  </si>
  <si>
    <t>10</t>
  </si>
  <si>
    <t>1.10</t>
  </si>
  <si>
    <t>Корпоративное управление</t>
  </si>
  <si>
    <t>11</t>
  </si>
  <si>
    <t>1.11</t>
  </si>
  <si>
    <t xml:space="preserve">Расходы на персонал </t>
  </si>
  <si>
    <t>12</t>
  </si>
  <si>
    <t>1.12</t>
  </si>
  <si>
    <t>13</t>
  </si>
  <si>
    <t>1.13</t>
  </si>
  <si>
    <t>14</t>
  </si>
  <si>
    <t>1.14</t>
  </si>
  <si>
    <t>Прочие направления текущей деятельности</t>
  </si>
  <si>
    <t>Финансовая деятельность</t>
  </si>
  <si>
    <t>15</t>
  </si>
  <si>
    <t>2.1</t>
  </si>
  <si>
    <t xml:space="preserve">Направления связанные с привлечением финансирования (кредиты, овердрафты, кредитные линии и т.п.) </t>
  </si>
  <si>
    <t>3</t>
  </si>
  <si>
    <t>Инвестиционная деятельность</t>
  </si>
  <si>
    <t>16</t>
  </si>
  <si>
    <t>Новое строительство и расширение</t>
  </si>
  <si>
    <t>16.1</t>
  </si>
  <si>
    <t>3.1.1</t>
  </si>
  <si>
    <t xml:space="preserve">           Подрядный способ</t>
  </si>
  <si>
    <t>16.2</t>
  </si>
  <si>
    <t>3.1.2</t>
  </si>
  <si>
    <t xml:space="preserve">           Хозяйственный способ</t>
  </si>
  <si>
    <t>17</t>
  </si>
  <si>
    <t>Техническое перевооружение и реконструкция</t>
  </si>
  <si>
    <t>17.1</t>
  </si>
  <si>
    <t>3.2.1</t>
  </si>
  <si>
    <t>17.2</t>
  </si>
  <si>
    <t>3.2.2</t>
  </si>
  <si>
    <t>18</t>
  </si>
  <si>
    <t>3.3</t>
  </si>
  <si>
    <t>Информационные технологии (капитализируемые закупки)</t>
  </si>
  <si>
    <t>18.1</t>
  </si>
  <si>
    <t>3.3.1</t>
  </si>
  <si>
    <t>18.2</t>
  </si>
  <si>
    <t>3.3.2</t>
  </si>
  <si>
    <t xml:space="preserve">            Хозяйственный способ</t>
  </si>
  <si>
    <t>19</t>
  </si>
  <si>
    <t>3.4</t>
  </si>
  <si>
    <t>Прочие работы и поставки капитального характера</t>
  </si>
  <si>
    <t>19.1</t>
  </si>
  <si>
    <t>3.4.1</t>
  </si>
  <si>
    <t xml:space="preserve">            Подрядный способ</t>
  </si>
  <si>
    <t>19.2</t>
  </si>
  <si>
    <t>3.4.2</t>
  </si>
  <si>
    <t>* В данном коде функционального направления  некапитализируемые ИТ-закупки</t>
  </si>
  <si>
    <t>**В данном коде функционального направления  капитализируемые ИТ-закупки</t>
  </si>
  <si>
    <t>Обоснование**</t>
  </si>
  <si>
    <t>** В случае закупки у взаимозависимого лица необходимо указание взаимозависимости, в т.ч. обоснование рыночного уровня цены.</t>
  </si>
  <si>
    <t>Комментарий маркетинга</t>
  </si>
  <si>
    <t>Контрагент*</t>
  </si>
  <si>
    <t xml:space="preserve">Коды функциональных направлений деятельности </t>
  </si>
  <si>
    <t>Итого лоты закупочных процедур планируемого года :</t>
  </si>
  <si>
    <t>Количество лотов ____</t>
  </si>
  <si>
    <t>* Все контрагенты, планируемые к закупке способом «у единственного поставщика», до согласования ГКПЗ Общества в СЗО должны быть согласованы со Службой безопасности Общества, а также проверены на отсутствие у них конфликта интересов с компаниями Группы Интер РАО.</t>
  </si>
  <si>
    <r>
      <t xml:space="preserve">Приобретение оборудования и товаров для перепродажи </t>
    </r>
    <r>
      <rPr>
        <sz val="10"/>
        <rFont val="Times New Roman"/>
        <family val="1"/>
        <charset val="204"/>
      </rPr>
      <t>(коммерческая деятельность)</t>
    </r>
  </si>
  <si>
    <t>Наименование ЕП                                                (в случае, если выбран планируемый способ закупки «у единственного поставщика»)</t>
  </si>
  <si>
    <t>Услуги  /  поставка</t>
  </si>
  <si>
    <t xml:space="preserve">По Обществу: </t>
  </si>
  <si>
    <t xml:space="preserve">Филиалу: </t>
  </si>
  <si>
    <t xml:space="preserve">СОГЛАСОВАНО: </t>
  </si>
  <si>
    <t>__________________ (ФИО)</t>
  </si>
  <si>
    <t>(должность)</t>
  </si>
  <si>
    <t>__________________</t>
  </si>
  <si>
    <t>(ФИО)</t>
  </si>
  <si>
    <t>(личная подпись)</t>
  </si>
  <si>
    <t>Комментарий СБ</t>
  </si>
  <si>
    <t>Приложение №1</t>
  </si>
  <si>
    <t>Приложение №4</t>
  </si>
  <si>
    <t>Приложение №5</t>
  </si>
  <si>
    <t>Костромская область г. Волгореченск ул. Индустриальная д.4</t>
  </si>
  <si>
    <t>(494 53) 5-27-25</t>
  </si>
  <si>
    <t>zakupki.rsp-tpk@yandex.ru</t>
  </si>
  <si>
    <t>4431002987</t>
  </si>
  <si>
    <t>443101001</t>
  </si>
  <si>
    <t>34406000000</t>
  </si>
  <si>
    <t>рубли РФ</t>
  </si>
  <si>
    <t>АО "РСП ТПК КГРЭС"</t>
  </si>
  <si>
    <t>Покупка электроэнергии у энергоснабжающих организаций</t>
  </si>
  <si>
    <t>поставка</t>
  </si>
  <si>
    <t>212130-10</t>
  </si>
  <si>
    <t>нет</t>
  </si>
  <si>
    <t>неэлектронная</t>
  </si>
  <si>
    <t>Единственный поставщик</t>
  </si>
  <si>
    <t>пролонгация договора</t>
  </si>
  <si>
    <t>ПАО "Костромская сбытовая компания"</t>
  </si>
  <si>
    <t>Поставка электроэнергии</t>
  </si>
  <si>
    <t>Соответствие продукции ГОСТ, ТУ, сертификации, условиям технического задания</t>
  </si>
  <si>
    <t xml:space="preserve">Условная единица </t>
  </si>
  <si>
    <t>г.Волгореченск</t>
  </si>
  <si>
    <t>35.14</t>
  </si>
  <si>
    <t>35.11.10</t>
  </si>
  <si>
    <t>Покупная тепловая энергия</t>
  </si>
  <si>
    <t>АО "Интер РАО - Электрогенерация"</t>
  </si>
  <si>
    <t>Акционерное общество "Ремонтно-сервисное предприяти тепловых и подземных коммуникаций Костромской ГРЭС"</t>
  </si>
  <si>
    <t>35.30.11.110</t>
  </si>
  <si>
    <t>35.30.6</t>
  </si>
  <si>
    <t>Поставка тепловой энергии</t>
  </si>
  <si>
    <t>212300-00</t>
  </si>
  <si>
    <t>24.20.13.120</t>
  </si>
  <si>
    <t>47.52.7</t>
  </si>
  <si>
    <t>Открытый запрос предложений</t>
  </si>
  <si>
    <t>электронная</t>
  </si>
  <si>
    <t>Январь 2018</t>
  </si>
  <si>
    <t>Февраль 2018</t>
  </si>
  <si>
    <t>21.03.2018</t>
  </si>
  <si>
    <t>3.2.</t>
  </si>
  <si>
    <t>Поставка металлопроката на ремонт</t>
  </si>
  <si>
    <t>25.11, 24.52.2</t>
  </si>
  <si>
    <t>Поставка ЖБИ на ремонт</t>
  </si>
  <si>
    <t>23.61.12</t>
  </si>
  <si>
    <t>Поставка гидроизоляции на ремонт</t>
  </si>
  <si>
    <t>23.99.12.110</t>
  </si>
  <si>
    <t>Упрощенная процедура закупки</t>
  </si>
  <si>
    <t>Март 2018</t>
  </si>
  <si>
    <t>30.03.2018</t>
  </si>
  <si>
    <t>28.14.1</t>
  </si>
  <si>
    <t>Поставка электродов на ремонт</t>
  </si>
  <si>
    <t>25.93.15.120</t>
  </si>
  <si>
    <t>28.29.23.120</t>
  </si>
  <si>
    <t>31.01.2018</t>
  </si>
  <si>
    <t>213110-10</t>
  </si>
  <si>
    <t>Материалы для ремонта хозяйственным способом</t>
  </si>
  <si>
    <t>Поставка крепежа на ремонт</t>
  </si>
  <si>
    <t>25.94</t>
  </si>
  <si>
    <t>Поставка КИП на ремонт</t>
  </si>
  <si>
    <t>26.51.7</t>
  </si>
  <si>
    <t>Поставка сыпучих материалов на ремонт</t>
  </si>
  <si>
    <t>08.12, 23.51.</t>
  </si>
  <si>
    <t>Ряд закупочных процедур</t>
  </si>
  <si>
    <t>Поставка теплоизоляции на ремонт</t>
  </si>
  <si>
    <t>23.99.19.111</t>
  </si>
  <si>
    <t>Поставка сжиженного газа (в баллонах) на ремонт</t>
  </si>
  <si>
    <t>47.78.6</t>
  </si>
  <si>
    <t>ООО "Газтрейдавто"</t>
  </si>
  <si>
    <t>Поставка лакокрасочных материалов на ремонт</t>
  </si>
  <si>
    <t>20.30</t>
  </si>
  <si>
    <t>19.20.29</t>
  </si>
  <si>
    <t>Поставка смазочных материалов на ремонт</t>
  </si>
  <si>
    <t>Поставка запорной арматуры на ремонт ВОС</t>
  </si>
  <si>
    <t>Поставка труб ВЧШГ и фасонных изделий трубопроводов на ремонт</t>
  </si>
  <si>
    <t>24.51.2</t>
  </si>
  <si>
    <t>Поставка бетона на ремонт</t>
  </si>
  <si>
    <t>23.63</t>
  </si>
  <si>
    <t>23.63.</t>
  </si>
  <si>
    <t>Поставка бельтинга на ремонт</t>
  </si>
  <si>
    <t>47.51.1</t>
  </si>
  <si>
    <t>47.51.10</t>
  </si>
  <si>
    <t>Поставка сальников на ремонт</t>
  </si>
  <si>
    <t>22.19</t>
  </si>
  <si>
    <t>22.19.73.113</t>
  </si>
  <si>
    <t>Поставка запасных частей на ремонт хлораторной установки</t>
  </si>
  <si>
    <t>28.14</t>
  </si>
  <si>
    <t>Многоразовая закупка</t>
  </si>
  <si>
    <t>Декабрь 2018</t>
  </si>
  <si>
    <t>Поставка нефтепродуктов</t>
  </si>
  <si>
    <t>47.30.11</t>
  </si>
  <si>
    <t>45.20.11.515</t>
  </si>
  <si>
    <t>ООО "РН-КАРТ"</t>
  </si>
  <si>
    <t>ГСМ на производственные цели</t>
  </si>
  <si>
    <t>213200-10</t>
  </si>
  <si>
    <t>Поставка жидкости для автотранспорта</t>
  </si>
  <si>
    <t>47.30</t>
  </si>
  <si>
    <t>47.30.2</t>
  </si>
  <si>
    <t>05.02.2018</t>
  </si>
  <si>
    <t>Поставка спецодежды</t>
  </si>
  <si>
    <t>14.12, 15.20.3</t>
  </si>
  <si>
    <t>Спецодежда</t>
  </si>
  <si>
    <t>213410-10</t>
  </si>
  <si>
    <t>Иные материалы по охране труда</t>
  </si>
  <si>
    <t>47.75</t>
  </si>
  <si>
    <t>213420-10</t>
  </si>
  <si>
    <t>Поставка защитных средств для ухода за кожей</t>
  </si>
  <si>
    <t>Приобретение вакцины от клещевого вирусного энцефалита</t>
  </si>
  <si>
    <t>47.73</t>
  </si>
  <si>
    <t>21.20.21</t>
  </si>
  <si>
    <t>05.03.2018</t>
  </si>
  <si>
    <t>Приобретение аптечек автомобильных и медикаментов для аптечек</t>
  </si>
  <si>
    <t>21.20.10, 21.20.24.170</t>
  </si>
  <si>
    <t>Поставка знаков, плакатов, нормативно-технической документации</t>
  </si>
  <si>
    <t>18.12.</t>
  </si>
  <si>
    <t>Поставка знаков пожарной безопасности, знаки Зона санитарной охраны, огнетушителей</t>
  </si>
  <si>
    <t>18.12, 28.29.22</t>
  </si>
  <si>
    <t>18.12, 28.29.22.110</t>
  </si>
  <si>
    <t>Поставка гипохлорита натрия</t>
  </si>
  <si>
    <t>20.13</t>
  </si>
  <si>
    <t>20.13.32</t>
  </si>
  <si>
    <t>Открытый запрос цен</t>
  </si>
  <si>
    <t>Химреагенты</t>
  </si>
  <si>
    <t>213510-10</t>
  </si>
  <si>
    <t>Поставка химических реактивов для химико-бактериологической лаборатории</t>
  </si>
  <si>
    <t>Поставка химических реактивов для химико-бактериологической лаборатории (прочие)</t>
  </si>
  <si>
    <t>28.15</t>
  </si>
  <si>
    <t>23.91.11</t>
  </si>
  <si>
    <t>Поставка подшипников на ремонт</t>
  </si>
  <si>
    <t>Поставка расходного материала для инструментов на ремонт</t>
  </si>
  <si>
    <t>45.32</t>
  </si>
  <si>
    <t>Поставка запасных частей для ремонта тракторов</t>
  </si>
  <si>
    <t>Прочие материалы эксплуатационного (производственного) характера</t>
  </si>
  <si>
    <t>213530-10</t>
  </si>
  <si>
    <t>Поставка запасных частей для ремонта грузовых автомобилей</t>
  </si>
  <si>
    <t>Поставка запасных частей для ремонта автомобилей ГАЗ</t>
  </si>
  <si>
    <t>Поставка запасных частей для ремонта экскаваторов</t>
  </si>
  <si>
    <t>Поставка запасных частей для ремонта иномарок</t>
  </si>
  <si>
    <t>Поставка электрооборудования для автотранспорта</t>
  </si>
  <si>
    <t>Поставка гидравлического оборудования для автотранспорта</t>
  </si>
  <si>
    <t>Поставка расходных материалов для автотранспорта</t>
  </si>
  <si>
    <t>Поставка автошин для экскаваторов</t>
  </si>
  <si>
    <t>45.3</t>
  </si>
  <si>
    <t>22.11.1.</t>
  </si>
  <si>
    <t>Поставка автошин для тракторов</t>
  </si>
  <si>
    <t>Поставка автошин для легковых автомобилей и автомобилей группы ГАЗ</t>
  </si>
  <si>
    <t>20.13, 23.19</t>
  </si>
  <si>
    <t>20.13.32, 23.19.2</t>
  </si>
  <si>
    <t>Поставка моющих средств</t>
  </si>
  <si>
    <t>47.7</t>
  </si>
  <si>
    <t>20.4.</t>
  </si>
  <si>
    <t>Поставка материалов по улучшению условий труда</t>
  </si>
  <si>
    <t>23.23,23.31, 43.32</t>
  </si>
  <si>
    <t>22.23.14, 22.23.15, 43.32.1</t>
  </si>
  <si>
    <t>Поставка строительного, металлорежущего инструмента</t>
  </si>
  <si>
    <t>Поставка слесарного инструмента</t>
  </si>
  <si>
    <t>Поставка такелажных и грузоподъемных механизмов</t>
  </si>
  <si>
    <t>Поставка запасных частей и масел к триммеру, бензопиле</t>
  </si>
  <si>
    <t>Поставка хозяйственного инвентаря, приспособлений</t>
  </si>
  <si>
    <t>Поставка прочих материалов на эксплуатацию</t>
  </si>
  <si>
    <t>47.5</t>
  </si>
  <si>
    <t>25.73</t>
  </si>
  <si>
    <t>28.22.1</t>
  </si>
  <si>
    <t>28.14, 25.99.11, 25.99</t>
  </si>
  <si>
    <t>47.78.9</t>
  </si>
  <si>
    <t>25.99.29</t>
  </si>
  <si>
    <t>Поставка электротехнических материалов для ремонта хозяйственным способом</t>
  </si>
  <si>
    <t>Поставка бумаги для оргтехники</t>
  </si>
  <si>
    <t>Поставка канцтоваров и принадлежностей</t>
  </si>
  <si>
    <t>Канцелярские принадлежности</t>
  </si>
  <si>
    <t>213630-10</t>
  </si>
  <si>
    <t>47.62.2</t>
  </si>
  <si>
    <t>47.62,2</t>
  </si>
  <si>
    <t>17.12.14.110</t>
  </si>
  <si>
    <t>22.29.25</t>
  </si>
  <si>
    <t>Поставка материалов нв обслуживание оргтехники (периферийные устройства)</t>
  </si>
  <si>
    <t>Поставка расходных материалов для офисной техники (картриджи)</t>
  </si>
  <si>
    <t>Поставка оргтехники</t>
  </si>
  <si>
    <t>47.4</t>
  </si>
  <si>
    <t>26.2.</t>
  </si>
  <si>
    <t>Материалы на обслуживание оргтехники</t>
  </si>
  <si>
    <t>213710-10</t>
  </si>
  <si>
    <t>Расходные материалы для офисной техники</t>
  </si>
  <si>
    <t>213720-10</t>
  </si>
  <si>
    <t>Оргтехника, относимая на МБП</t>
  </si>
  <si>
    <t>213730-10</t>
  </si>
  <si>
    <t>Ремонт и техническое обслуживание системы видеонаблюдения ВОС, тревожной сигнализации, обслуживание АТС</t>
  </si>
  <si>
    <t>Требования, согласно технического задания</t>
  </si>
  <si>
    <t>80.20</t>
  </si>
  <si>
    <t>09.02.2018</t>
  </si>
  <si>
    <t>Услуги по ремонту и техническому обслуживанию подрядным способом</t>
  </si>
  <si>
    <t xml:space="preserve">Услуги  </t>
  </si>
  <si>
    <t>216100-10</t>
  </si>
  <si>
    <t>Техобслуживание лабораторного оборудования (гидравлические испытания паровых стерилизаторов, контроль технического состояния (валидация) бокса абактериальной воздушной среды)</t>
  </si>
  <si>
    <t>71.12.6</t>
  </si>
  <si>
    <t>71.12.4</t>
  </si>
  <si>
    <t>01.01.2018</t>
  </si>
  <si>
    <t>Поставка запорной арматуры на ремонт ТС</t>
  </si>
  <si>
    <t xml:space="preserve">Поставка прокладочных материалов для пластинчатых теплообменников на ремонт </t>
  </si>
  <si>
    <t>Поставка прокладочных материалов на ремонт (резиновые изделия)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</si>
  <si>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коммуникаций.</t>
  </si>
  <si>
    <t>42.11</t>
  </si>
  <si>
    <t>42.11.20</t>
  </si>
  <si>
    <t>16.04.2018</t>
  </si>
  <si>
    <t>Услуги по ремонту тепловой изоляции трубопроводов СТС</t>
  </si>
  <si>
    <t>43.99</t>
  </si>
  <si>
    <t xml:space="preserve">Сентябрь 2018 </t>
  </si>
  <si>
    <t>17.09.2018</t>
  </si>
  <si>
    <t>Услуги по измерению толщины металла трубопроводов СТС</t>
  </si>
  <si>
    <t>Услуги по ультразвуковому контролю соединений трубопроводов СТС</t>
  </si>
  <si>
    <t>Услуги по восстановлению штукатурного слоя и окраска стен и цоколя по периметру здания пром.базы ул. Индустриальная, д.4</t>
  </si>
  <si>
    <t>43.3</t>
  </si>
  <si>
    <t>Апрель 2018</t>
  </si>
  <si>
    <t>20.04.2018</t>
  </si>
  <si>
    <t>Услуги по замене оконного блока лестничного марша здания базы ул Садовая, д.1</t>
  </si>
  <si>
    <t>43.32.1</t>
  </si>
  <si>
    <t>43.32.10</t>
  </si>
  <si>
    <t>Услуги по ремонту карнизных плит станции обезжелезивания ВОС</t>
  </si>
  <si>
    <t>Услуги по ремонту душевой здания конторы-лаборатории КОС</t>
  </si>
  <si>
    <t>43.9</t>
  </si>
  <si>
    <t>43.3, 43.9</t>
  </si>
  <si>
    <t>Услуги по ремонту отмостки зданий (ЦТП-1,2,3,4,6,7, здание базы ул. Садовая, д.1, станция обезжелезивания ВОС)</t>
  </si>
  <si>
    <t>Выполнение работ по ремонту и испытаниям электроустановок, оборудования РЗА.</t>
  </si>
  <si>
    <t>Оказание транспортных услуг (поливомоечная машина)</t>
  </si>
  <si>
    <t>Оказание транспортных услуг (асенизаторная машина)</t>
  </si>
  <si>
    <t>Оказание транспортных услуг (мусоровозная машина)</t>
  </si>
  <si>
    <t>Оказание транспортных услуг (автокран, автовышка)</t>
  </si>
  <si>
    <t>Оказание транспортных услуг (автобус)</t>
  </si>
  <si>
    <t>Оказание транспортных услуг (самосвал)</t>
  </si>
  <si>
    <t>49.4</t>
  </si>
  <si>
    <t>Техническое обслуживание триммеров, бензоинструмента</t>
  </si>
  <si>
    <t>Поверка приборов и устройств безопасности КС-4572А</t>
  </si>
  <si>
    <t>Услуги по технической диагностике</t>
  </si>
  <si>
    <t>216210-10</t>
  </si>
  <si>
    <t>Услуги по проведению обследования технического состояния объектов</t>
  </si>
  <si>
    <t>71.20</t>
  </si>
  <si>
    <t>21.05.2018</t>
  </si>
  <si>
    <t>Услуги геодезической и метрологической службы, поверка приборов</t>
  </si>
  <si>
    <t>216230-10</t>
  </si>
  <si>
    <t>Услуги по разработке проекта нормативов образования отходов и лимитов на их размещение.</t>
  </si>
  <si>
    <t>Услуги разработки тех нормативов</t>
  </si>
  <si>
    <t>216242-10</t>
  </si>
  <si>
    <t>Оказание услуг по выполнению лабораторных исследований воды, фильтрующего материала и осадка хозяйственно - бытовых сточных вод</t>
  </si>
  <si>
    <t>Прочие услуги производственного характера</t>
  </si>
  <si>
    <t>216260-10</t>
  </si>
  <si>
    <t>Декабрь 2017</t>
  </si>
  <si>
    <t>Услуги по проведению оценки состояния измерений в химико - бактериологической лаборатории</t>
  </si>
  <si>
    <t>Услуги по испытанию оборудования (лестницы, рукава для газовой резки, веревки, абразивные круги)</t>
  </si>
  <si>
    <t>Услуги по аттестации лабораторного оборудования (ВОС,КОС)</t>
  </si>
  <si>
    <t>Требования, согласно техническому заданию</t>
  </si>
  <si>
    <t>86.10</t>
  </si>
  <si>
    <t>Оказание услуг по проведению предрейсовых и послерейсовых медицинских осмотров</t>
  </si>
  <si>
    <t>Оказание услуг по проведению медицинских осмотров (первичный, периодический)</t>
  </si>
  <si>
    <t>27.04.2018</t>
  </si>
  <si>
    <t>Услуги по охране труда</t>
  </si>
  <si>
    <t>216300-10</t>
  </si>
  <si>
    <t>ОГБУЗ "Волгореченская городская больница"</t>
  </si>
  <si>
    <t>ЧЛПУ "Санаторий-профилакторий КГРЭС"</t>
  </si>
  <si>
    <t xml:space="preserve">Контроль вредных факторов на рабочих местах </t>
  </si>
  <si>
    <t>31.09.2018</t>
  </si>
  <si>
    <t>Услуги по транзиту водоотведения (субабоненты ОАО "Газпромтрубинвест")</t>
  </si>
  <si>
    <t>Услуги по транзиту водоснабжения (субабоненты ООО "Бутово")</t>
  </si>
  <si>
    <t>Услуги по транзиту водоотведения (субабоненты ООО "Бутово")</t>
  </si>
  <si>
    <t>49.50.3</t>
  </si>
  <si>
    <t>37.00.11.120</t>
  </si>
  <si>
    <t>36.00.20.130</t>
  </si>
  <si>
    <t>ОАО "Газпромтрубинвест"</t>
  </si>
  <si>
    <t>ЗАО МЖК Бутово</t>
  </si>
  <si>
    <t>Иные расходы по реализации</t>
  </si>
  <si>
    <t>219600-10</t>
  </si>
  <si>
    <t>3.1.</t>
  </si>
  <si>
    <t>Членство в организациях, НП и СРО по производственной деятельности</t>
  </si>
  <si>
    <t>94.11</t>
  </si>
  <si>
    <t>СРО СКВ Ассоциация</t>
  </si>
  <si>
    <t>231201-10</t>
  </si>
  <si>
    <t>Актуализация нормативной литературы</t>
  </si>
  <si>
    <t>47.62.1</t>
  </si>
  <si>
    <t>Нормативная литература</t>
  </si>
  <si>
    <t>ФБУ "Костромской ЦСМ"</t>
  </si>
  <si>
    <t>Подписка и книжные издания</t>
  </si>
  <si>
    <t>231310-10</t>
  </si>
  <si>
    <t>69.10</t>
  </si>
  <si>
    <t>Оказание услуг в сфере экономической безопасности</t>
  </si>
  <si>
    <t>АО Интер РАО - Электрогенерация</t>
  </si>
  <si>
    <t>Услуги по транспортировке сточных вод (АО "Интер РАО -Электрогенерация")</t>
  </si>
  <si>
    <t>Услуги по транспортировке сточных вод (субабоненты АО "Интер РАО -Электрогенерация")</t>
  </si>
  <si>
    <t>Услуги по транзиту водоснабжения (субабоненты АО "Интер РАО -Электрогенерация")</t>
  </si>
  <si>
    <t>Прочие консультационные и информационные услуги по финансовой и экономической деятельности</t>
  </si>
  <si>
    <t>231352-10</t>
  </si>
  <si>
    <t xml:space="preserve">Услуги по расчету средних значений ТНВ и грунта </t>
  </si>
  <si>
    <t xml:space="preserve">Костромской ЦГМС - филиала ФГБУ "Центральное УГМС" </t>
  </si>
  <si>
    <t>Поставка электроэнергии на хозяйственные нужды</t>
  </si>
  <si>
    <t>Прочие коммунальные расходы</t>
  </si>
  <si>
    <t>231740-10</t>
  </si>
  <si>
    <t>Услуги по дератизации и дезинсекции</t>
  </si>
  <si>
    <t>81.29.1</t>
  </si>
  <si>
    <t>81.29.11</t>
  </si>
  <si>
    <t>ООО "Альфамед"</t>
  </si>
  <si>
    <t>Техобслуживание, ремонт собственного, арендованного автотранспорта (а/м Хендай)</t>
  </si>
  <si>
    <t>Техобслуживание, ремонт собственного, арендованного автотранспорта                   (ремонт а/м ГАЗ, RENAULT)</t>
  </si>
  <si>
    <t>Техобслуживание, ремонт собственного, арендованного автотранспорта                            (сервисное об-е ЕК)</t>
  </si>
  <si>
    <t>Техобслуживание, ремонт собственного, арендованного автотранспорта                                     ( ремонт КС4572А)</t>
  </si>
  <si>
    <t>Проведение ежегодного технического осмотра транспорта</t>
  </si>
  <si>
    <t>Техобслуживание, ремонт собственного, арендованного автотранспорта (шиномонтаж)</t>
  </si>
  <si>
    <t>45.20.1</t>
  </si>
  <si>
    <t>Обслуживание и эксплуатация автотранспорта (кроме ТМЦ и ГСМ)</t>
  </si>
  <si>
    <t>231800-10</t>
  </si>
  <si>
    <t>95.11</t>
  </si>
  <si>
    <t>28.12.2017</t>
  </si>
  <si>
    <t>Поставка программного обеспечения и лицензий на программное обеспечение</t>
  </si>
  <si>
    <t>62.01</t>
  </si>
  <si>
    <t>62.01.11.000</t>
  </si>
  <si>
    <t>Обслуживание оргтехники подрядным способом</t>
  </si>
  <si>
    <t>232200-10</t>
  </si>
  <si>
    <t>Программное обеспечение и лицензии на программное обеспечение</t>
  </si>
  <si>
    <t>232300-10</t>
  </si>
  <si>
    <t>Оказание информационных услуг по сопровождению справочно-правовой системы "КонсультантПлюс"</t>
  </si>
  <si>
    <t>Техническая поддержка ПО</t>
  </si>
  <si>
    <t>232400-10</t>
  </si>
  <si>
    <t>Техническая поддержка ПО (Информационное сопровождение и обслуживание 1С)</t>
  </si>
  <si>
    <t>ООО ИТ-партнер</t>
  </si>
  <si>
    <t>Обновление ПО и техническая поддержка (биллинг)</t>
  </si>
  <si>
    <t>Размещение базы данных на сервере АИС ГОРОД</t>
  </si>
  <si>
    <t>Выгрузка данных в ГИС ЖКХ</t>
  </si>
  <si>
    <t>Комплексное информационное обеспечение: справочная система "Техэксперт-охрана труда", "Техэксперт - экология"</t>
  </si>
  <si>
    <t>Размещение сайта и доступ к эл. почте</t>
  </si>
  <si>
    <t>ИП Филаретов Д.А.</t>
  </si>
  <si>
    <t>10.05.2018</t>
  </si>
  <si>
    <t>Май 2018</t>
  </si>
  <si>
    <t>16.02.2018</t>
  </si>
  <si>
    <t>03.04.208</t>
  </si>
  <si>
    <t>15.02.2018</t>
  </si>
  <si>
    <t>Предоставление услуг сотовой связи</t>
  </si>
  <si>
    <t>Услуги офисной телефонии</t>
  </si>
  <si>
    <t>Предоставление услуг электросвязи и телематических служб</t>
  </si>
  <si>
    <t>61.90</t>
  </si>
  <si>
    <t>61.20</t>
  </si>
  <si>
    <t>61.10</t>
  </si>
  <si>
    <t>Сотовая связь</t>
  </si>
  <si>
    <t>Офисная телефония (в т.ч.поток, трафик, аренда линий)</t>
  </si>
  <si>
    <t>Интернет (в т.ч. трафик)</t>
  </si>
  <si>
    <t>232510-10</t>
  </si>
  <si>
    <t>232530-10</t>
  </si>
  <si>
    <t>232540-10</t>
  </si>
  <si>
    <t>Повышение квалификации и подготовка кадров</t>
  </si>
  <si>
    <t>85.2</t>
  </si>
  <si>
    <t>85.42.19</t>
  </si>
  <si>
    <t>Повышение квалификации и проф.переподготовка</t>
  </si>
  <si>
    <t>233110-10</t>
  </si>
  <si>
    <t>Услуги вневедомственной и сторожевой охраны (ул. Садовая д.1)</t>
  </si>
  <si>
    <t>Услуги вневедомственной и сторожевой охраны (ВОС и артезианские скважины)</t>
  </si>
  <si>
    <t>81.10</t>
  </si>
  <si>
    <t>80.10</t>
  </si>
  <si>
    <t>ООО ОФ Аргус-Регион Волгореченск</t>
  </si>
  <si>
    <t>Волгореченское ОВО - филиал ФГКУ ОВО ВНГ России по Костромской области</t>
  </si>
  <si>
    <t>Услуги вневедомственной и сторожевой охраны</t>
  </si>
  <si>
    <t>233300-10</t>
  </si>
  <si>
    <t>Аренда имущества (тепловые сети АО "Интер РАО - Электрогенерация")</t>
  </si>
  <si>
    <t>68.20.12</t>
  </si>
  <si>
    <t>Расходы по аренде производственного назначения</t>
  </si>
  <si>
    <t>233610-10</t>
  </si>
  <si>
    <t>АО Интер РАО - Электрогенерация 173/ТПК/16 от 23.08.2016</t>
  </si>
  <si>
    <t>АО Интер РАО - Электрогенерация 172/ТПК/16 от 23.08.2016</t>
  </si>
  <si>
    <t>АО Интер РАО - Электрогенерация 236/ТПК/15 от 30.10.2015</t>
  </si>
  <si>
    <t>Аренда имущества (водопроводные сети АО "Интер РАО - Электрогенерация")</t>
  </si>
  <si>
    <t>Аренда имущества (сети хозяйственно-фекальной канализации и объекты канализационных очистных сооружений АО "Интер РАО - Электрогенерация")</t>
  </si>
  <si>
    <t>АО Интер РАО - Электрогенерация 174/ТПК/16 от 23.08.2016</t>
  </si>
  <si>
    <t>Аренда имущества (оборудование, приборы, инструменты ОАО "Интер РАО -Электрогенерация")</t>
  </si>
  <si>
    <t>АО Интер РАО - Электрогенерация 226/ТПК/16 от 30.11.2016</t>
  </si>
  <si>
    <t>Аренда объектов теплоснабжения (Администрация)</t>
  </si>
  <si>
    <t>Аренда объектов водоснабжения (Администрация)</t>
  </si>
  <si>
    <t>Администрация городского округа город Волгореченск</t>
  </si>
  <si>
    <t>Администрация городского округа город Волгореченск 38/ТПК/17 от 13.02.2017, доп. согл. №1 (183/ТПК/17 от 08.08.2017 г.)</t>
  </si>
  <si>
    <t>Администрация городского округа город Волгореченск 02/ТПК/17 от 11.01.2017, доп. согл. №1 (181/ТПК/17 от 08.08.2017 г.)</t>
  </si>
  <si>
    <t>Аренда муниципального имущества (хозяйственно-фекальная канализация Администрации)</t>
  </si>
  <si>
    <t>Администрация городского округа город Волгореченск 227/ТПК16 от 30.11.2016</t>
  </si>
  <si>
    <t>Аренда имущества (сети водоснабжения  ОАО "Газпромтрубинвест")</t>
  </si>
  <si>
    <t>Аренда имущества (сети бытовой канализации ОАО "Газпромтрубинвест")</t>
  </si>
  <si>
    <t>ОАО "Газпромтрубинвест" 130/ТПК/14 от 19.05.2014</t>
  </si>
  <si>
    <t>ОАО "Газпромтрубинвест" 131/ТПК/14 от 19.05.2014</t>
  </si>
  <si>
    <t>01.09.2018</t>
  </si>
  <si>
    <t>Сентябрь 2018</t>
  </si>
  <si>
    <t>Аренда земли (Администрация)</t>
  </si>
  <si>
    <t>Аренда земли (Росимущество)</t>
  </si>
  <si>
    <t>Территориальное управление Федерального агенства по управлению государственным имуществом по Костромской области</t>
  </si>
  <si>
    <t>Арендная плата за землю</t>
  </si>
  <si>
    <t>233620-10</t>
  </si>
  <si>
    <t>Оказание услуг по медицинскому добровольному страхованию (ДМС)</t>
  </si>
  <si>
    <t>Оказание услуг по страхованию имущества</t>
  </si>
  <si>
    <t>Страхование гражданской ответственности за причинение вреда при выполнении работ, которые оказывают влияние на безопасность объектов капитального строительства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</si>
  <si>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</si>
  <si>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 xml:space="preserve">Оказание услуг по обязательному страхованию гражданской ответственности (ОСАГО) </t>
  </si>
  <si>
    <t>65.12.1</t>
  </si>
  <si>
    <t>65.12.2</t>
  </si>
  <si>
    <t>65.12.4, 65.12.49</t>
  </si>
  <si>
    <t>65.12.3</t>
  </si>
  <si>
    <t>65.12.50</t>
  </si>
  <si>
    <t>65.12.21.000</t>
  </si>
  <si>
    <t>28.02.2018</t>
  </si>
  <si>
    <t>Страхование работников</t>
  </si>
  <si>
    <t>233810-10</t>
  </si>
  <si>
    <t>Страхование имущества</t>
  </si>
  <si>
    <t>233820-10</t>
  </si>
  <si>
    <t>Прочее страхование</t>
  </si>
  <si>
    <t>233830-10</t>
  </si>
  <si>
    <t>Затраты на охрану окружающей среды</t>
  </si>
  <si>
    <t>Прочие работы и услуги сторонних организаций</t>
  </si>
  <si>
    <t>233910-10</t>
  </si>
  <si>
    <t>233920-10</t>
  </si>
  <si>
    <t>Услуги по утилизации отходов (ТБО, лампы ртутьсодержащие, аккумуляторы)</t>
  </si>
  <si>
    <t>38.22</t>
  </si>
  <si>
    <t>Производственный контроль на источниках выбросов</t>
  </si>
  <si>
    <t>Абонентское обслуживание по работе с субъектами малого и среднего предпринимательства</t>
  </si>
  <si>
    <t>63.99</t>
  </si>
  <si>
    <t>ООО ИНТЕР РАО - Центр управления закупками</t>
  </si>
  <si>
    <t>Услуги по ведению реестра владельцев ценных бумаг</t>
  </si>
  <si>
    <t>66.11.3</t>
  </si>
  <si>
    <t>66.11.12.120</t>
  </si>
  <si>
    <t>ООО Реестр-РН</t>
  </si>
  <si>
    <t>Прочие услуги сторонних организаций</t>
  </si>
  <si>
    <t>68.20</t>
  </si>
  <si>
    <t>68.20, 77.39.29</t>
  </si>
  <si>
    <t>68.20.12, 77.39.19</t>
  </si>
  <si>
    <t>77.39.29</t>
  </si>
  <si>
    <t>77.39.19</t>
  </si>
  <si>
    <t>ООО "Аис Город"</t>
  </si>
  <si>
    <t>18.02.2018</t>
  </si>
  <si>
    <t xml:space="preserve">Услуги по расчетно-кассовому обслуживанию </t>
  </si>
  <si>
    <t>64.19</t>
  </si>
  <si>
    <t>РКО</t>
  </si>
  <si>
    <t>242541-20</t>
  </si>
  <si>
    <t>Поставка экскаватора ЕК-14</t>
  </si>
  <si>
    <t>19.2.</t>
  </si>
  <si>
    <t>30.99</t>
  </si>
  <si>
    <t>Поставка горизонтального электронасосного агрегата с центробежным одноступенчатым насосом с рабочим колесом</t>
  </si>
  <si>
    <t>28.13</t>
  </si>
  <si>
    <t>Проектирование здания бактериологической лаборатории для испытания питьевой, горячей и сточной воды</t>
  </si>
  <si>
    <t>17.1.</t>
  </si>
  <si>
    <t>42.99</t>
  </si>
  <si>
    <t>71.12.12</t>
  </si>
  <si>
    <t>Выполнение работ по монтажу и внедрению системы коммерческого учета воды водозаборных сооружений (окончание работ)</t>
  </si>
  <si>
    <t>19.1.</t>
  </si>
  <si>
    <t>28.09.2018</t>
  </si>
  <si>
    <t>Генеральный директор АО "РСП ТПК КГРЭС"</t>
  </si>
  <si>
    <t xml:space="preserve">                                                  Езжев М.В.</t>
  </si>
  <si>
    <t>22.01.2018</t>
  </si>
  <si>
    <t>Услуги по восстановлению кирпичной кладки парапета и стены 1-эт.части здания базы ул. Садовая, д.1,здания слесарной мастерской КОС, стены здания склада хлора КОС</t>
  </si>
  <si>
    <t>Услуги по ремонту кровли артезианской скважины №1, №8</t>
  </si>
  <si>
    <t>Поставка расходных материалов и оборудования для лабораторных исследований (прочие)</t>
  </si>
  <si>
    <t>Поставка расходных материалов и оборудования для лабораторных исследований</t>
  </si>
  <si>
    <t>Техническое обслуживание и текущий ремонт систем видеонаблюдения, охранной, тревожной, пожарной сигнализации и АТС на объектах АО "РСП ТПК КГРЭС</t>
  </si>
  <si>
    <t>Октябрь 2018</t>
  </si>
  <si>
    <t>14.09.2018</t>
  </si>
  <si>
    <t>Август 2018</t>
  </si>
  <si>
    <t>20.11.2018</t>
  </si>
  <si>
    <t>45.20.2</t>
  </si>
  <si>
    <t>Услуги по сервисному обслуживанию электрооборудования ВОС и КОС</t>
  </si>
  <si>
    <t>Выполнение работ по ремонту оборудования КИП и А участка ВОС</t>
  </si>
  <si>
    <t>Выполнение работ по ремонту оборудования КИП и А участка КОС</t>
  </si>
  <si>
    <t>Поставка рукавов пожарных, напорно-всасывающих</t>
  </si>
  <si>
    <t xml:space="preserve">Оказание услуг по обеспечения охраняемой стоянки а/м RENAULT </t>
  </si>
  <si>
    <t>ИП Рыжов Валерий Александрович</t>
  </si>
  <si>
    <t xml:space="preserve">Оказание услуг по проведению ежедневного технического осмотра а/м RENAULT </t>
  </si>
  <si>
    <t>ООО "РИВ"</t>
  </si>
  <si>
    <t xml:space="preserve">Оказание услуг по проведению  предрейсового и послерейсового медицинского осмотра водителя а/м RENAULT </t>
  </si>
  <si>
    <t>45.20.1.</t>
  </si>
  <si>
    <t>82.99</t>
  </si>
  <si>
    <t>82.99.19.000</t>
  </si>
  <si>
    <t>86.21.10</t>
  </si>
  <si>
    <t>86.21</t>
  </si>
  <si>
    <t>Услуги по ремонту и обслуживанию оргтехники</t>
  </si>
  <si>
    <t>Услуги по заправке и техническому обслуживанию картриджей</t>
  </si>
  <si>
    <t>ПАО "Костромская сбытовая компания" 
ИНН 4401050567</t>
  </si>
  <si>
    <t>АО "Интер РАО - Электрогенерация" 
ИНН 7704784450</t>
  </si>
  <si>
    <t>ПАО "Костромская сбытовая компания"
ИНН 4401050567</t>
  </si>
  <si>
    <t>ООО "Газтрейдавто"
ИНН 7604220114</t>
  </si>
  <si>
    <t>ООО "РН-КАРТ"
ИНН 7743529527</t>
  </si>
  <si>
    <t>АО "Интер РАО - Электрогенерация"
ИНН 7704784450</t>
  </si>
  <si>
    <t>АО Интер РАО - Электрогенерация
ИНН 7704784450</t>
  </si>
  <si>
    <t>ОАО "Газпромтрубинвест"
ИНН 4401008660</t>
  </si>
  <si>
    <t>ЗАО МЖК Бутово
ИНН 7726020338</t>
  </si>
  <si>
    <t>СРО СКВ Ассоциация
ИНН 3528148674</t>
  </si>
  <si>
    <t>ООО ОФ Аргус-Регион Волгореченск
ИНН 4431000179</t>
  </si>
  <si>
    <t>Волгореченское ОВО - филиал ФГКУ ОВО ВНГ России по Костромской области
ИНН 4401012057</t>
  </si>
  <si>
    <t>Администрация городского округа город Волгореченск
ИНН 4431001782</t>
  </si>
  <si>
    <t>Территориальное управление Федерального агенства по управлению государственным имуществом по Костромской области
ИНН 4401040583</t>
  </si>
  <si>
    <t>ООО ИНТЕР РАО - Центр управления закупками
ИНН 7703642903</t>
  </si>
  <si>
    <t>ООО Реестр-РН
ИНН 7705397301</t>
  </si>
  <si>
    <t>ФБУ "Костромской ЦСМ"
ИНН 4401001785</t>
  </si>
  <si>
    <t>ООО "Альфамед"
ИНН 4431003099</t>
  </si>
  <si>
    <t>ООО ИТ-партнер
ИНН 4401110375</t>
  </si>
  <si>
    <t>ООО "Аис Город"
ИНН 7302026625</t>
  </si>
  <si>
    <t>Костромской ЦГМС - филиала ФГБУ "Центральное УГМС" 
ИНН 7703782266</t>
  </si>
  <si>
    <t>ОГБУЗ "Волгореченская городская больница"
ИНН 4401004585</t>
  </si>
  <si>
    <t>ИП Филаретов Д.А.
ИНН 443101128390</t>
  </si>
  <si>
    <t>ОАО "Газпромтрубинвест" 130/ТПК/14 от 19.05.2014
ИНН 4401008660</t>
  </si>
  <si>
    <t>ОАО "Газпромтрубинвест" 131/ТПК/14 от 19.05.2014
ИНН 4401008660</t>
  </si>
  <si>
    <t>ИП Рыжов Валерий Александрович
ИНН 444400303123</t>
  </si>
  <si>
    <t>ООО "РИВ"
ИНН 4401160810</t>
  </si>
  <si>
    <t>Единственный поставщик тепловой энергии в г. Волгореченск</t>
  </si>
  <si>
    <t>Единственный поставщик газа в баллонах в г. Волгореченске</t>
  </si>
  <si>
    <t>Автоматически пролонгируемый договор</t>
  </si>
  <si>
    <t>Единственный поставщик данных услуг в регионе</t>
  </si>
  <si>
    <t>Является единственным поставщиком в городе подобных услуг, имеющим лицензию на дератизацию и дезинсекцию</t>
  </si>
  <si>
    <t>Единственный поставщик электрической энергии в г. Волгореченск</t>
  </si>
  <si>
    <t>Земельные участки находятся в собственности муниципального образования Администрация городского округа город Волгореченск Костромской области</t>
  </si>
  <si>
    <t>Земельные участки находятся в собственности Территориального управления Росимущества по Костромской области</t>
  </si>
  <si>
    <t>Специализированные услуги Компаний Группы «Интер РАО»</t>
  </si>
  <si>
    <t>МУЗ "Волгореченская городская больница" является единственным поставщиком в городе подобных услуг, имеющим лицензию на проведение медицинских осмотров.</t>
  </si>
  <si>
    <t>Имущество принадлежит на правах собственности данному предприятию</t>
  </si>
  <si>
    <t>Специализированные услуги Компаний Группы Интер РАО</t>
  </si>
  <si>
    <t>Является разработчиком программы  для АО "РСП ТПК КГРЭС"</t>
  </si>
  <si>
    <t>Является разработчиком сайта</t>
  </si>
  <si>
    <t>Костромскай ЦСМ - региональный центр проводит обслуживание в Костромской области, региональные центры других областей территориально расположениы дальше</t>
  </si>
  <si>
    <t xml:space="preserve">Автоматически пролонгируемый договор Предоставление стоянки в г. Кострома определен по территориальной близости </t>
  </si>
  <si>
    <t>Автоматически пролонгируемый договор Тех. осмотр проводится непостредственно перед выездом автомобиля со стоянки</t>
  </si>
  <si>
    <t>Автоматически пролонгируемый договор Проведение осмотра водителя перед выездом и после непосредственно на стоянке</t>
  </si>
  <si>
    <t>Перечень закупок у единственного поставщика,  планируемых к заключению в  2018 году</t>
  </si>
  <si>
    <t>Поставка системных блоков для ПК</t>
  </si>
  <si>
    <t>68.20.1</t>
  </si>
  <si>
    <t>Поставка труб, фасонных изделий трубопроводов в ППУ изоляции и материалов для изоляции стыков на ремонт</t>
  </si>
  <si>
    <t>31.12.2017</t>
  </si>
  <si>
    <t>Оказание услуг по аттестации сварщиков, специалистов сварочного производства, сварочного оборудования и технологии сварки</t>
  </si>
  <si>
    <t>Ноябрь 2017</t>
  </si>
  <si>
    <t>Поставка циркуляционных насосов</t>
  </si>
  <si>
    <t>Оказание услуг по капитальному ремонту автоматической пожарной сигнализации и системы оповещения людей при пожаре в офисном помещении (Садовая 1) и оказание услуги по разработке проектной документации и монтаж системы автоматической пожарной сигнализации и системы оповещения при пожаре в помещении АО "РСП ТПК КГРЭС" (Индустриальная 4)</t>
  </si>
  <si>
    <t>18.4.</t>
  </si>
  <si>
    <t>18.12.1.</t>
  </si>
  <si>
    <t>Оказание услуг по распечатке и конвертированию счетов- квитанций для оплаты населением коммунальных и жилищных услуг.</t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</si>
  <si>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149</t>
    </r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</si>
  <si>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128</t>
    </r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</si>
  <si>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11</t>
    </r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</si>
  <si>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9</t>
    </r>
  </si>
  <si>
    <r>
      <t>Количество лотов</t>
    </r>
    <r>
      <rPr>
        <b/>
        <u/>
        <sz val="10"/>
        <color indexed="8"/>
        <rFont val="Times New Roman"/>
        <family val="1"/>
        <charset val="204"/>
      </rPr>
      <t xml:space="preserve"> 23</t>
    </r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</si>
  <si>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23</t>
    </r>
  </si>
  <si>
    <t>19.01.2018</t>
  </si>
  <si>
    <t>22.12.2017</t>
  </si>
  <si>
    <t>15.12.2017</t>
  </si>
  <si>
    <t>29.12.2017</t>
  </si>
  <si>
    <t>16.01.2018</t>
  </si>
  <si>
    <t>24.01.2018</t>
  </si>
  <si>
    <t>Скорректированная годовая комплексная программа закупок на 2018 год</t>
  </si>
  <si>
    <t>Ноябрь 2018</t>
  </si>
  <si>
    <t>Проектно - изыскательные работы по  устройству перемычки между трубопроводами тепловых сетей ТС Город-2 и ТС СМП по металлической ферме на существующих ж/б опорах</t>
  </si>
  <si>
    <t>Количество лотов 12</t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</si>
  <si>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161</t>
    </r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</si>
  <si>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13</t>
    </r>
  </si>
  <si>
    <t>"_____"_____________________ 2018 г.</t>
  </si>
  <si>
    <t>71.12.</t>
  </si>
  <si>
    <t>Услуги сторожевой охраны (ул. Садовая д.1)</t>
  </si>
  <si>
    <t>Открытый запрос котировок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</si>
</sst>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name val="Calibri"/>
      <family val="2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1" fillId="0" borderId="0"/>
  </cellStyleXfs>
  <cellXfs count="276">
    <xf numFmtId="0" fontId="0" fillId="0" borderId="0" xfId="0"/>
    <xf numFmtId="0" fontId="24" fillId="0" borderId="27" xfId="0" applyFont="1" applyBorder="1" applyAlignment="1">
      <alignment wrapText="1"/>
    </xf>
    <xf numFmtId="4" fontId="24" fillId="0" borderId="13" xfId="0" applyNumberFormat="1" applyFont="1" applyBorder="1"/>
    <xf numFmtId="4" fontId="24" fillId="0" borderId="16" xfId="0" applyNumberFormat="1" applyFont="1" applyBorder="1"/>
    <xf numFmtId="4" fontId="24" fillId="0" borderId="32" xfId="0" applyNumberFormat="1" applyFont="1" applyBorder="1" applyAlignment="1">
      <alignment horizontal="center"/>
    </xf>
    <xf numFmtId="4" fontId="24" fillId="0" borderId="33" xfId="0" applyNumberFormat="1" applyFont="1" applyBorder="1"/>
    <xf numFmtId="4" fontId="24" fillId="0" borderId="34" xfId="0" applyNumberFormat="1" applyFont="1" applyBorder="1"/>
    <xf numFmtId="4" fontId="24" fillId="0" borderId="33" xfId="0" applyNumberFormat="1" applyFont="1" applyBorder="1" applyAlignment="1">
      <alignment horizontal="center"/>
    </xf>
    <xf numFmtId="4" fontId="24" fillId="0" borderId="35" xfId="0" applyNumberFormat="1" applyFont="1" applyBorder="1"/>
    <xf numFmtId="4" fontId="24" fillId="0" borderId="36" xfId="0" applyNumberFormat="1" applyFont="1" applyBorder="1"/>
    <xf numFmtId="4" fontId="24" fillId="0" borderId="37" xfId="0" applyNumberFormat="1" applyFont="1" applyBorder="1"/>
    <xf numFmtId="4" fontId="24" fillId="0" borderId="38" xfId="0" applyNumberFormat="1" applyFont="1" applyBorder="1"/>
    <xf numFmtId="4" fontId="24" fillId="0" borderId="39" xfId="0" applyNumberFormat="1" applyFont="1" applyBorder="1"/>
    <xf numFmtId="4" fontId="24" fillId="0" borderId="36" xfId="0" applyNumberFormat="1" applyFont="1" applyBorder="1" applyAlignment="1">
      <alignment horizontal="center"/>
    </xf>
    <xf numFmtId="4" fontId="24" fillId="0" borderId="37" xfId="0" applyNumberFormat="1" applyFont="1" applyBorder="1" applyAlignment="1">
      <alignment horizontal="center"/>
    </xf>
    <xf numFmtId="4" fontId="24" fillId="0" borderId="34" xfId="0" applyNumberFormat="1" applyFont="1" applyBorder="1" applyAlignment="1">
      <alignment horizontal="center"/>
    </xf>
    <xf numFmtId="0" fontId="24" fillId="0" borderId="31" xfId="0" applyFont="1" applyBorder="1" applyAlignment="1">
      <alignment wrapText="1"/>
    </xf>
    <xf numFmtId="0" fontId="0" fillId="0" borderId="34" xfId="0" applyBorder="1"/>
    <xf numFmtId="0" fontId="0" fillId="0" borderId="34" xfId="0" applyBorder="1" applyAlignment="1">
      <alignment horizontal="center"/>
    </xf>
    <xf numFmtId="0" fontId="30" fillId="0" borderId="0" xfId="42" applyFont="1"/>
    <xf numFmtId="0" fontId="23" fillId="0" borderId="0" xfId="0" applyFont="1" applyAlignment="1">
      <alignment horizontal="center" vertical="center"/>
    </xf>
    <xf numFmtId="0" fontId="22" fillId="0" borderId="0" xfId="0" applyFont="1"/>
    <xf numFmtId="1" fontId="24" fillId="0" borderId="33" xfId="0" applyNumberFormat="1" applyFont="1" applyBorder="1" applyAlignment="1"/>
    <xf numFmtId="1" fontId="24" fillId="0" borderId="47" xfId="0" applyNumberFormat="1" applyFont="1" applyBorder="1" applyAlignment="1"/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0" xfId="42" applyFont="1"/>
    <xf numFmtId="0" fontId="31" fillId="0" borderId="0" xfId="42" applyFont="1"/>
    <xf numFmtId="0" fontId="30" fillId="0" borderId="0" xfId="42" applyFont="1" applyAlignment="1">
      <alignment wrapText="1"/>
    </xf>
    <xf numFmtId="0" fontId="35" fillId="0" borderId="0" xfId="42" applyFont="1"/>
    <xf numFmtId="0" fontId="29" fillId="33" borderId="27" xfId="42" applyFont="1" applyFill="1" applyBorder="1" applyAlignment="1">
      <alignment horizontal="center" vertical="center" wrapText="1"/>
    </xf>
    <xf numFmtId="0" fontId="30" fillId="0" borderId="0" xfId="42" applyFont="1" applyAlignment="1">
      <alignment horizontal="justify" vertical="top" wrapText="1"/>
    </xf>
    <xf numFmtId="0" fontId="34" fillId="0" borderId="0" xfId="42" applyFont="1" applyAlignment="1">
      <alignment wrapText="1"/>
    </xf>
    <xf numFmtId="0" fontId="20" fillId="33" borderId="68" xfId="0" applyFont="1" applyFill="1" applyBorder="1" applyAlignment="1">
      <alignment horizontal="center" vertical="center"/>
    </xf>
    <xf numFmtId="1" fontId="24" fillId="0" borderId="69" xfId="0" applyNumberFormat="1" applyFont="1" applyBorder="1" applyAlignment="1"/>
    <xf numFmtId="1" fontId="24" fillId="0" borderId="60" xfId="0" applyNumberFormat="1" applyFont="1" applyBorder="1" applyAlignment="1"/>
    <xf numFmtId="0" fontId="24" fillId="0" borderId="65" xfId="0" applyFont="1" applyBorder="1" applyAlignment="1">
      <alignment wrapText="1"/>
    </xf>
    <xf numFmtId="4" fontId="24" fillId="0" borderId="65" xfId="0" applyNumberFormat="1" applyFont="1" applyBorder="1" applyAlignment="1">
      <alignment wrapText="1"/>
    </xf>
    <xf numFmtId="4" fontId="24" fillId="0" borderId="65" xfId="0" applyNumberFormat="1" applyFont="1" applyBorder="1" applyAlignment="1"/>
    <xf numFmtId="0" fontId="24" fillId="0" borderId="65" xfId="0" applyFont="1" applyBorder="1" applyAlignment="1">
      <alignment horizontal="center" wrapText="1"/>
    </xf>
    <xf numFmtId="0" fontId="0" fillId="0" borderId="65" xfId="0" applyBorder="1"/>
    <xf numFmtId="0" fontId="0" fillId="0" borderId="70" xfId="0" applyBorder="1"/>
    <xf numFmtId="4" fontId="24" fillId="0" borderId="56" xfId="0" applyNumberFormat="1" applyFont="1" applyBorder="1" applyAlignment="1">
      <alignment horizontal="center"/>
    </xf>
    <xf numFmtId="4" fontId="24" fillId="0" borderId="58" xfId="0" applyNumberFormat="1" applyFont="1" applyBorder="1" applyAlignment="1">
      <alignment horizontal="center"/>
    </xf>
    <xf numFmtId="0" fontId="24" fillId="0" borderId="64" xfId="0" applyFont="1" applyBorder="1" applyAlignment="1">
      <alignment wrapText="1"/>
    </xf>
    <xf numFmtId="4" fontId="24" fillId="0" borderId="64" xfId="0" applyNumberFormat="1" applyFont="1" applyBorder="1" applyAlignment="1">
      <alignment wrapText="1"/>
    </xf>
    <xf numFmtId="4" fontId="24" fillId="0" borderId="64" xfId="0" applyNumberFormat="1" applyFont="1" applyBorder="1" applyAlignment="1"/>
    <xf numFmtId="0" fontId="0" fillId="0" borderId="64" xfId="0" applyBorder="1"/>
    <xf numFmtId="4" fontId="24" fillId="0" borderId="69" xfId="0" applyNumberFormat="1" applyFont="1" applyBorder="1"/>
    <xf numFmtId="4" fontId="24" fillId="0" borderId="70" xfId="0" applyNumberFormat="1" applyFont="1" applyBorder="1"/>
    <xf numFmtId="4" fontId="24" fillId="0" borderId="65" xfId="0" applyNumberFormat="1" applyFont="1" applyBorder="1"/>
    <xf numFmtId="0" fontId="0" fillId="0" borderId="65" xfId="0" applyBorder="1" applyAlignment="1">
      <alignment horizontal="center"/>
    </xf>
    <xf numFmtId="0" fontId="0" fillId="0" borderId="70" xfId="0" applyBorder="1" applyAlignment="1">
      <alignment horizontal="center"/>
    </xf>
    <xf numFmtId="4" fontId="24" fillId="0" borderId="64" xfId="0" applyNumberFormat="1" applyFont="1" applyBorder="1"/>
    <xf numFmtId="0" fontId="0" fillId="0" borderId="64" xfId="0" applyBorder="1" applyAlignment="1">
      <alignment horizontal="center"/>
    </xf>
    <xf numFmtId="4" fontId="24" fillId="0" borderId="65" xfId="0" applyNumberFormat="1" applyFont="1" applyBorder="1" applyAlignment="1">
      <alignment horizontal="center"/>
    </xf>
    <xf numFmtId="0" fontId="24" fillId="0" borderId="58" xfId="0" applyFont="1" applyBorder="1" applyAlignment="1">
      <alignment wrapText="1"/>
    </xf>
    <xf numFmtId="4" fontId="24" fillId="0" borderId="61" xfId="0" applyNumberFormat="1" applyFont="1" applyBorder="1" applyAlignment="1"/>
    <xf numFmtId="0" fontId="24" fillId="0" borderId="61" xfId="0" applyFont="1" applyBorder="1" applyAlignment="1">
      <alignment wrapText="1"/>
    </xf>
    <xf numFmtId="4" fontId="24" fillId="0" borderId="71" xfId="0" applyNumberFormat="1" applyFont="1" applyBorder="1"/>
    <xf numFmtId="4" fontId="24" fillId="0" borderId="67" xfId="0" applyNumberFormat="1" applyFont="1" applyBorder="1"/>
    <xf numFmtId="4" fontId="24" fillId="0" borderId="68" xfId="0" applyNumberFormat="1" applyFont="1" applyBorder="1"/>
    <xf numFmtId="0" fontId="30" fillId="0" borderId="0" xfId="48" applyFont="1"/>
    <xf numFmtId="0" fontId="20" fillId="34" borderId="52" xfId="0" applyFont="1" applyFill="1" applyBorder="1" applyAlignment="1">
      <alignment wrapText="1"/>
    </xf>
    <xf numFmtId="0" fontId="20" fillId="34" borderId="56" xfId="0" applyFont="1" applyFill="1" applyBorder="1" applyAlignment="1">
      <alignment wrapText="1"/>
    </xf>
    <xf numFmtId="0" fontId="21" fillId="0" borderId="0" xfId="0" applyFont="1" applyFill="1" applyBorder="1"/>
    <xf numFmtId="0" fontId="20" fillId="34" borderId="65" xfId="0" applyFont="1" applyFill="1" applyBorder="1" applyAlignment="1">
      <alignment wrapText="1"/>
    </xf>
    <xf numFmtId="4" fontId="24" fillId="0" borderId="56" xfId="0" applyNumberFormat="1" applyFont="1" applyBorder="1"/>
    <xf numFmtId="4" fontId="24" fillId="0" borderId="58" xfId="0" applyNumberFormat="1" applyFont="1" applyBorder="1"/>
    <xf numFmtId="4" fontId="24" fillId="0" borderId="32" xfId="0" applyNumberFormat="1" applyFont="1" applyBorder="1"/>
    <xf numFmtId="0" fontId="20" fillId="34" borderId="38" xfId="0" applyFont="1" applyFill="1" applyBorder="1" applyAlignment="1">
      <alignment wrapText="1"/>
    </xf>
    <xf numFmtId="0" fontId="20" fillId="34" borderId="64" xfId="0" applyFont="1" applyFill="1" applyBorder="1" applyAlignment="1">
      <alignment wrapText="1"/>
    </xf>
    <xf numFmtId="0" fontId="31" fillId="0" borderId="0" xfId="48" applyFont="1"/>
    <xf numFmtId="0" fontId="28" fillId="35" borderId="27" xfId="42" applyFont="1" applyFill="1" applyBorder="1" applyAlignment="1">
      <alignment horizontal="center" vertical="center" wrapText="1"/>
    </xf>
    <xf numFmtId="49" fontId="29" fillId="35" borderId="27" xfId="42" applyNumberFormat="1" applyFont="1" applyFill="1" applyBorder="1" applyAlignment="1">
      <alignment horizontal="center" vertical="center" wrapText="1"/>
    </xf>
    <xf numFmtId="0" fontId="29" fillId="35" borderId="27" xfId="42" applyFont="1" applyFill="1" applyBorder="1" applyAlignment="1">
      <alignment horizontal="left" vertical="center" wrapText="1" indent="2"/>
    </xf>
    <xf numFmtId="0" fontId="28" fillId="35" borderId="43" xfId="42" applyFont="1" applyFill="1" applyBorder="1" applyAlignment="1">
      <alignment horizontal="center" vertical="center" wrapText="1"/>
    </xf>
    <xf numFmtId="49" fontId="28" fillId="35" borderId="43" xfId="42" applyNumberFormat="1" applyFont="1" applyFill="1" applyBorder="1" applyAlignment="1">
      <alignment horizontal="center" vertical="center" wrapText="1"/>
    </xf>
    <xf numFmtId="0" fontId="28" fillId="35" borderId="43" xfId="42" applyFont="1" applyFill="1" applyBorder="1" applyAlignment="1">
      <alignment horizontal="left" vertical="center" wrapText="1" indent="2"/>
    </xf>
    <xf numFmtId="49" fontId="28" fillId="35" borderId="44" xfId="42" applyNumberFormat="1" applyFont="1" applyFill="1" applyBorder="1" applyAlignment="1">
      <alignment horizontal="center" vertical="center" wrapText="1"/>
    </xf>
    <xf numFmtId="0" fontId="28" fillId="35" borderId="44" xfId="42" applyFont="1" applyFill="1" applyBorder="1" applyAlignment="1">
      <alignment horizontal="left" vertical="center" wrapText="1" indent="2"/>
    </xf>
    <xf numFmtId="0" fontId="28" fillId="35" borderId="44" xfId="42" applyFont="1" applyFill="1" applyBorder="1" applyAlignment="1">
      <alignment horizontal="center" vertical="center" wrapText="1"/>
    </xf>
    <xf numFmtId="49" fontId="31" fillId="35" borderId="44" xfId="42" applyNumberFormat="1" applyFont="1" applyFill="1" applyBorder="1" applyAlignment="1">
      <alignment horizontal="center" vertical="center" wrapText="1"/>
    </xf>
    <xf numFmtId="49" fontId="29" fillId="35" borderId="44" xfId="42" applyNumberFormat="1" applyFont="1" applyFill="1" applyBorder="1" applyAlignment="1">
      <alignment horizontal="center" vertical="center" wrapText="1"/>
    </xf>
    <xf numFmtId="0" fontId="29" fillId="35" borderId="44" xfId="42" applyFont="1" applyFill="1" applyBorder="1" applyAlignment="1">
      <alignment horizontal="left" vertical="center" wrapText="1" indent="2"/>
    </xf>
    <xf numFmtId="49" fontId="31" fillId="35" borderId="45" xfId="42" applyNumberFormat="1" applyFont="1" applyFill="1" applyBorder="1" applyAlignment="1">
      <alignment horizontal="center" vertical="center" wrapText="1"/>
    </xf>
    <xf numFmtId="49" fontId="28" fillId="35" borderId="45" xfId="42" applyNumberFormat="1" applyFont="1" applyFill="1" applyBorder="1" applyAlignment="1">
      <alignment horizontal="center" vertical="center" wrapText="1"/>
    </xf>
    <xf numFmtId="0" fontId="28" fillId="35" borderId="45" xfId="42" applyFont="1" applyFill="1" applyBorder="1" applyAlignment="1">
      <alignment horizontal="left" vertical="center" wrapText="1" indent="2"/>
    </xf>
    <xf numFmtId="49" fontId="31" fillId="35" borderId="43" xfId="42" applyNumberFormat="1" applyFont="1" applyFill="1" applyBorder="1" applyAlignment="1">
      <alignment horizontal="center" vertical="center" wrapText="1"/>
    </xf>
    <xf numFmtId="49" fontId="31" fillId="35" borderId="46" xfId="42" applyNumberFormat="1" applyFont="1" applyFill="1" applyBorder="1" applyAlignment="1">
      <alignment horizontal="center" vertical="center" wrapText="1"/>
    </xf>
    <xf numFmtId="0" fontId="28" fillId="35" borderId="46" xfId="42" applyFont="1" applyFill="1" applyBorder="1" applyAlignment="1">
      <alignment horizontal="left" vertical="center" wrapText="1" indent="2"/>
    </xf>
    <xf numFmtId="0" fontId="28" fillId="0" borderId="0" xfId="42" applyFont="1"/>
    <xf numFmtId="0" fontId="31" fillId="0" borderId="0" xfId="48" applyFont="1"/>
    <xf numFmtId="0" fontId="27" fillId="0" borderId="0" xfId="46"/>
    <xf numFmtId="0" fontId="20" fillId="33" borderId="72" xfId="0" applyFont="1" applyFill="1" applyBorder="1" applyAlignment="1">
      <alignment horizontal="center" vertical="center"/>
    </xf>
    <xf numFmtId="0" fontId="29" fillId="0" borderId="0" xfId="46" applyFont="1" applyAlignment="1">
      <alignment horizontal="right" vertical="center"/>
    </xf>
    <xf numFmtId="0" fontId="28" fillId="0" borderId="73" xfId="46" applyFont="1" applyBorder="1"/>
    <xf numFmtId="4" fontId="28" fillId="0" borderId="73" xfId="46" applyNumberFormat="1" applyFont="1" applyBorder="1"/>
    <xf numFmtId="0" fontId="30" fillId="0" borderId="0" xfId="48" applyFont="1" applyBorder="1"/>
    <xf numFmtId="0" fontId="36" fillId="0" borderId="0" xfId="46" applyFont="1" applyAlignment="1">
      <alignment horizontal="center" vertical="center"/>
    </xf>
    <xf numFmtId="0" fontId="28" fillId="0" borderId="0" xfId="46" applyFont="1" applyAlignment="1"/>
    <xf numFmtId="0" fontId="31" fillId="36" borderId="67" xfId="48" applyFont="1" applyFill="1" applyBorder="1" applyAlignment="1">
      <alignment horizontal="center" vertical="center" wrapText="1"/>
    </xf>
    <xf numFmtId="0" fontId="31" fillId="36" borderId="68" xfId="48" applyFont="1" applyFill="1" applyBorder="1" applyAlignment="1">
      <alignment horizontal="center" vertical="center" wrapText="1"/>
    </xf>
    <xf numFmtId="0" fontId="31" fillId="36" borderId="39" xfId="48" applyFont="1" applyFill="1" applyBorder="1" applyAlignment="1">
      <alignment horizontal="center" vertical="center" wrapText="1"/>
    </xf>
    <xf numFmtId="0" fontId="32" fillId="0" borderId="0" xfId="48" applyFont="1" applyAlignment="1">
      <alignment horizontal="center"/>
    </xf>
    <xf numFmtId="0" fontId="34" fillId="0" borderId="0" xfId="42" applyFont="1" applyAlignment="1">
      <alignment horizontal="right"/>
    </xf>
    <xf numFmtId="0" fontId="20" fillId="0" borderId="0" xfId="0" applyFont="1"/>
    <xf numFmtId="0" fontId="20" fillId="0" borderId="0" xfId="0" quotePrefix="1" applyFont="1"/>
    <xf numFmtId="0" fontId="24" fillId="0" borderId="65" xfId="0" applyFont="1" applyBorder="1" applyAlignment="1"/>
    <xf numFmtId="14" fontId="24" fillId="0" borderId="65" xfId="0" applyNumberFormat="1" applyFont="1" applyBorder="1" applyAlignment="1">
      <alignment wrapText="1"/>
    </xf>
    <xf numFmtId="0" fontId="28" fillId="0" borderId="65" xfId="0" applyFont="1" applyFill="1" applyBorder="1" applyAlignment="1">
      <alignment horizontal="center" vertical="center" wrapText="1"/>
    </xf>
    <xf numFmtId="49" fontId="24" fillId="37" borderId="65" xfId="0" applyNumberFormat="1" applyFont="1" applyFill="1" applyBorder="1" applyAlignment="1">
      <alignment wrapText="1"/>
    </xf>
    <xf numFmtId="49" fontId="24" fillId="0" borderId="65" xfId="0" applyNumberFormat="1" applyFont="1" applyBorder="1" applyAlignment="1">
      <alignment wrapText="1"/>
    </xf>
    <xf numFmtId="0" fontId="24" fillId="0" borderId="65" xfId="0" applyFont="1" applyBorder="1" applyAlignment="1">
      <alignment horizontal="right" wrapText="1"/>
    </xf>
    <xf numFmtId="4" fontId="24" fillId="37" borderId="65" xfId="0" applyNumberFormat="1" applyFont="1" applyFill="1" applyBorder="1" applyAlignment="1"/>
    <xf numFmtId="16" fontId="24" fillId="0" borderId="65" xfId="0" applyNumberFormat="1" applyFont="1" applyBorder="1" applyAlignment="1">
      <alignment wrapText="1"/>
    </xf>
    <xf numFmtId="14" fontId="24" fillId="37" borderId="65" xfId="0" applyNumberFormat="1" applyFont="1" applyFill="1" applyBorder="1" applyAlignment="1">
      <alignment wrapText="1"/>
    </xf>
    <xf numFmtId="0" fontId="24" fillId="37" borderId="65" xfId="0" applyFont="1" applyFill="1" applyBorder="1" applyAlignment="1">
      <alignment wrapText="1"/>
    </xf>
    <xf numFmtId="14" fontId="24" fillId="37" borderId="65" xfId="0" applyNumberFormat="1" applyFont="1" applyFill="1" applyBorder="1" applyAlignment="1">
      <alignment horizontal="left" wrapText="1"/>
    </xf>
    <xf numFmtId="4" fontId="24" fillId="0" borderId="65" xfId="0" applyNumberFormat="1" applyFont="1" applyBorder="1" applyAlignment="1">
      <alignment horizontal="right"/>
    </xf>
    <xf numFmtId="0" fontId="38" fillId="0" borderId="65" xfId="0" applyFont="1" applyFill="1" applyBorder="1" applyAlignment="1">
      <alignment horizontal="center" vertical="center" wrapText="1"/>
    </xf>
    <xf numFmtId="16" fontId="24" fillId="0" borderId="65" xfId="0" applyNumberFormat="1" applyFont="1" applyBorder="1" applyAlignment="1">
      <alignment horizontal="right" wrapText="1"/>
    </xf>
    <xf numFmtId="4" fontId="24" fillId="0" borderId="61" xfId="0" applyNumberFormat="1" applyFont="1" applyBorder="1" applyAlignment="1">
      <alignment wrapText="1"/>
    </xf>
    <xf numFmtId="49" fontId="24" fillId="0" borderId="65" xfId="0" applyNumberFormat="1" applyFont="1" applyBorder="1" applyAlignment="1">
      <alignment horizontal="left" wrapText="1"/>
    </xf>
    <xf numFmtId="49" fontId="24" fillId="37" borderId="65" xfId="0" applyNumberFormat="1" applyFont="1" applyFill="1" applyBorder="1" applyAlignment="1">
      <alignment horizontal="left" wrapText="1"/>
    </xf>
    <xf numFmtId="0" fontId="24" fillId="37" borderId="65" xfId="0" applyFont="1" applyFill="1" applyBorder="1" applyAlignment="1"/>
    <xf numFmtId="4" fontId="24" fillId="0" borderId="65" xfId="0" applyNumberFormat="1" applyFont="1" applyBorder="1" applyAlignment="1">
      <alignment horizontal="center" wrapText="1"/>
    </xf>
    <xf numFmtId="0" fontId="0" fillId="0" borderId="48" xfId="0" applyBorder="1"/>
    <xf numFmtId="0" fontId="28" fillId="0" borderId="65" xfId="0" applyFont="1" applyFill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14" fontId="24" fillId="37" borderId="65" xfId="0" applyNumberFormat="1" applyFont="1" applyFill="1" applyBorder="1" applyAlignment="1">
      <alignment horizontal="right" wrapText="1"/>
    </xf>
    <xf numFmtId="4" fontId="24" fillId="0" borderId="74" xfId="0" applyNumberFormat="1" applyFont="1" applyBorder="1" applyAlignment="1">
      <alignment horizontal="center"/>
    </xf>
    <xf numFmtId="4" fontId="24" fillId="0" borderId="24" xfId="0" applyNumberFormat="1" applyFont="1" applyBorder="1"/>
    <xf numFmtId="4" fontId="24" fillId="0" borderId="75" xfId="0" applyNumberFormat="1" applyFont="1" applyBorder="1"/>
    <xf numFmtId="4" fontId="24" fillId="0" borderId="29" xfId="0" applyNumberFormat="1" applyFont="1" applyBorder="1"/>
    <xf numFmtId="4" fontId="24" fillId="0" borderId="30" xfId="0" applyNumberFormat="1" applyFont="1" applyBorder="1"/>
    <xf numFmtId="1" fontId="24" fillId="38" borderId="69" xfId="0" applyNumberFormat="1" applyFont="1" applyFill="1" applyBorder="1" applyAlignment="1"/>
    <xf numFmtId="0" fontId="24" fillId="38" borderId="65" xfId="0" applyFont="1" applyFill="1" applyBorder="1" applyAlignment="1">
      <alignment wrapText="1"/>
    </xf>
    <xf numFmtId="0" fontId="24" fillId="38" borderId="65" xfId="0" applyFont="1" applyFill="1" applyBorder="1" applyAlignment="1"/>
    <xf numFmtId="0" fontId="28" fillId="38" borderId="65" xfId="0" applyFont="1" applyFill="1" applyBorder="1" applyAlignment="1">
      <alignment horizontal="center" vertical="center" wrapText="1"/>
    </xf>
    <xf numFmtId="0" fontId="28" fillId="38" borderId="65" xfId="0" applyFont="1" applyFill="1" applyBorder="1" applyAlignment="1">
      <alignment horizontal="center" wrapText="1"/>
    </xf>
    <xf numFmtId="4" fontId="24" fillId="38" borderId="65" xfId="0" applyNumberFormat="1" applyFont="1" applyFill="1" applyBorder="1" applyAlignment="1"/>
    <xf numFmtId="0" fontId="24" fillId="38" borderId="65" xfId="0" applyFont="1" applyFill="1" applyBorder="1" applyAlignment="1">
      <alignment horizontal="center" wrapText="1"/>
    </xf>
    <xf numFmtId="16" fontId="24" fillId="38" borderId="65" xfId="0" applyNumberFormat="1" applyFont="1" applyFill="1" applyBorder="1" applyAlignment="1">
      <alignment horizontal="right" wrapText="1"/>
    </xf>
    <xf numFmtId="0" fontId="24" fillId="38" borderId="27" xfId="0" applyFont="1" applyFill="1" applyBorder="1" applyAlignment="1">
      <alignment wrapText="1"/>
    </xf>
    <xf numFmtId="0" fontId="0" fillId="38" borderId="65" xfId="0" applyFill="1" applyBorder="1"/>
    <xf numFmtId="0" fontId="0" fillId="38" borderId="70" xfId="0" applyFill="1" applyBorder="1"/>
    <xf numFmtId="0" fontId="0" fillId="38" borderId="0" xfId="0" applyFill="1"/>
    <xf numFmtId="4" fontId="24" fillId="38" borderId="56" xfId="0" applyNumberFormat="1" applyFont="1" applyFill="1" applyBorder="1" applyAlignment="1">
      <alignment horizontal="center"/>
    </xf>
    <xf numFmtId="0" fontId="24" fillId="38" borderId="65" xfId="0" applyFont="1" applyFill="1" applyBorder="1" applyAlignment="1">
      <alignment horizontal="right" wrapText="1"/>
    </xf>
    <xf numFmtId="14" fontId="24" fillId="0" borderId="65" xfId="0" applyNumberFormat="1" applyFont="1" applyBorder="1" applyAlignment="1">
      <alignment horizontal="left" wrapText="1"/>
    </xf>
    <xf numFmtId="0" fontId="24" fillId="37" borderId="65" xfId="0" applyFont="1" applyFill="1" applyBorder="1" applyAlignment="1">
      <alignment horizontal="left" wrapText="1"/>
    </xf>
    <xf numFmtId="0" fontId="24" fillId="0" borderId="65" xfId="0" applyFont="1" applyBorder="1" applyAlignment="1">
      <alignment horizontal="left" wrapText="1"/>
    </xf>
    <xf numFmtId="0" fontId="28" fillId="0" borderId="65" xfId="0" applyFont="1" applyFill="1" applyBorder="1" applyAlignment="1">
      <alignment horizontal="right" wrapText="1"/>
    </xf>
    <xf numFmtId="1" fontId="24" fillId="38" borderId="60" xfId="0" applyNumberFormat="1" applyFont="1" applyFill="1" applyBorder="1" applyAlignment="1"/>
    <xf numFmtId="49" fontId="24" fillId="38" borderId="65" xfId="0" applyNumberFormat="1" applyFont="1" applyFill="1" applyBorder="1" applyAlignment="1">
      <alignment wrapText="1"/>
    </xf>
    <xf numFmtId="49" fontId="24" fillId="38" borderId="65" xfId="0" applyNumberFormat="1" applyFont="1" applyFill="1" applyBorder="1" applyAlignment="1">
      <alignment horizontal="left" wrapText="1"/>
    </xf>
    <xf numFmtId="14" fontId="24" fillId="38" borderId="65" xfId="0" applyNumberFormat="1" applyFont="1" applyFill="1" applyBorder="1" applyAlignment="1">
      <alignment horizontal="left" wrapText="1"/>
    </xf>
    <xf numFmtId="4" fontId="24" fillId="37" borderId="61" xfId="0" applyNumberFormat="1" applyFont="1" applyFill="1" applyBorder="1" applyAlignment="1"/>
    <xf numFmtId="0" fontId="28" fillId="37" borderId="65" xfId="0" applyFont="1" applyFill="1" applyBorder="1" applyAlignment="1">
      <alignment horizontal="center" wrapText="1"/>
    </xf>
    <xf numFmtId="0" fontId="24" fillId="37" borderId="56" xfId="0" applyFont="1" applyFill="1" applyBorder="1" applyAlignment="1">
      <alignment horizontal="center" wrapText="1"/>
    </xf>
    <xf numFmtId="4" fontId="24" fillId="37" borderId="56" xfId="0" applyNumberFormat="1" applyFont="1" applyFill="1" applyBorder="1" applyAlignment="1">
      <alignment horizontal="center"/>
    </xf>
    <xf numFmtId="4" fontId="40" fillId="0" borderId="0" xfId="0" applyNumberFormat="1" applyFont="1"/>
    <xf numFmtId="4" fontId="44" fillId="0" borderId="0" xfId="0" applyNumberFormat="1" applyFont="1"/>
    <xf numFmtId="0" fontId="44" fillId="0" borderId="0" xfId="0" applyFont="1" applyBorder="1"/>
    <xf numFmtId="0" fontId="44" fillId="0" borderId="0" xfId="0" applyFont="1"/>
    <xf numFmtId="4" fontId="0" fillId="0" borderId="0" xfId="0" applyNumberFormat="1"/>
    <xf numFmtId="4" fontId="24" fillId="37" borderId="65" xfId="0" applyNumberFormat="1" applyFont="1" applyFill="1" applyBorder="1" applyAlignment="1">
      <alignment wrapText="1"/>
    </xf>
    <xf numFmtId="4" fontId="24" fillId="37" borderId="65" xfId="0" applyNumberFormat="1" applyFont="1" applyFill="1" applyBorder="1" applyAlignment="1">
      <alignment horizontal="right" wrapText="1"/>
    </xf>
    <xf numFmtId="4" fontId="24" fillId="38" borderId="65" xfId="0" applyNumberFormat="1" applyFont="1" applyFill="1" applyBorder="1" applyAlignment="1">
      <alignment wrapText="1"/>
    </xf>
    <xf numFmtId="4" fontId="24" fillId="37" borderId="61" xfId="0" applyNumberFormat="1" applyFont="1" applyFill="1" applyBorder="1" applyAlignment="1">
      <alignment wrapText="1"/>
    </xf>
    <xf numFmtId="4" fontId="24" fillId="37" borderId="73" xfId="0" applyNumberFormat="1" applyFont="1" applyFill="1" applyBorder="1" applyAlignment="1">
      <alignment wrapText="1"/>
    </xf>
    <xf numFmtId="4" fontId="45" fillId="0" borderId="0" xfId="0" applyNumberFormat="1" applyFont="1" applyBorder="1"/>
    <xf numFmtId="0" fontId="40" fillId="0" borderId="0" xfId="0" applyFont="1"/>
    <xf numFmtId="0" fontId="28" fillId="0" borderId="65" xfId="0" applyFont="1" applyBorder="1" applyAlignment="1">
      <alignment wrapText="1"/>
    </xf>
    <xf numFmtId="4" fontId="46" fillId="0" borderId="65" xfId="0" applyNumberFormat="1" applyFont="1" applyBorder="1" applyAlignment="1"/>
    <xf numFmtId="0" fontId="46" fillId="0" borderId="65" xfId="0" applyFont="1" applyBorder="1" applyAlignment="1">
      <alignment horizontal="center" wrapText="1"/>
    </xf>
    <xf numFmtId="14" fontId="24" fillId="38" borderId="65" xfId="0" applyNumberFormat="1" applyFont="1" applyFill="1" applyBorder="1" applyAlignment="1">
      <alignment wrapText="1"/>
    </xf>
    <xf numFmtId="4" fontId="28" fillId="0" borderId="65" xfId="0" applyNumberFormat="1" applyFont="1" applyBorder="1" applyAlignment="1"/>
    <xf numFmtId="0" fontId="33" fillId="33" borderId="27" xfId="42" applyFont="1" applyFill="1" applyBorder="1" applyAlignment="1">
      <alignment horizontal="center" vertical="center" wrapText="1"/>
    </xf>
    <xf numFmtId="0" fontId="31" fillId="0" borderId="27" xfId="42" applyFont="1" applyBorder="1" applyAlignment="1">
      <alignment wrapText="1"/>
    </xf>
    <xf numFmtId="0" fontId="37" fillId="0" borderId="0" xfId="42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48" xfId="0" applyFont="1" applyBorder="1"/>
    <xf numFmtId="0" fontId="22" fillId="0" borderId="59" xfId="0" applyFont="1" applyBorder="1"/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wrapText="1"/>
    </xf>
    <xf numFmtId="0" fontId="21" fillId="33" borderId="53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14" xfId="0" applyFont="1" applyFill="1" applyBorder="1"/>
    <xf numFmtId="0" fontId="21" fillId="33" borderId="59" xfId="0" applyFont="1" applyFill="1" applyBorder="1"/>
    <xf numFmtId="0" fontId="21" fillId="33" borderId="15" xfId="0" applyFont="1" applyFill="1" applyBorder="1"/>
    <xf numFmtId="0" fontId="20" fillId="33" borderId="50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56" xfId="0" applyFont="1" applyFill="1" applyBorder="1" applyAlignment="1">
      <alignment horizontal="center" vertical="center" wrapText="1"/>
    </xf>
    <xf numFmtId="0" fontId="20" fillId="33" borderId="57" xfId="0" applyFont="1" applyFill="1" applyBorder="1" applyAlignment="1">
      <alignment horizontal="center" vertical="center" wrapText="1"/>
    </xf>
    <xf numFmtId="0" fontId="21" fillId="33" borderId="17" xfId="0" applyFont="1" applyFill="1" applyBorder="1"/>
    <xf numFmtId="0" fontId="21" fillId="33" borderId="19" xfId="0" applyFont="1" applyFill="1" applyBorder="1"/>
    <xf numFmtId="0" fontId="21" fillId="33" borderId="18" xfId="0" applyFont="1" applyFill="1" applyBorder="1"/>
    <xf numFmtId="0" fontId="20" fillId="33" borderId="21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61" xfId="0" applyFont="1" applyFill="1" applyBorder="1" applyAlignment="1">
      <alignment horizontal="center" vertical="center" textRotation="90" wrapText="1"/>
    </xf>
    <xf numFmtId="0" fontId="20" fillId="33" borderId="55" xfId="0" applyFont="1" applyFill="1" applyBorder="1" applyAlignment="1">
      <alignment horizontal="center" vertical="center" textRotation="90" wrapText="1"/>
    </xf>
    <xf numFmtId="0" fontId="20" fillId="33" borderId="63" xfId="0" applyFont="1" applyFill="1" applyBorder="1" applyAlignment="1">
      <alignment horizontal="center" vertical="center" textRotation="90" wrapText="1"/>
    </xf>
    <xf numFmtId="0" fontId="20" fillId="33" borderId="42" xfId="0" applyFont="1" applyFill="1" applyBorder="1" applyAlignment="1">
      <alignment horizontal="center" vertical="center" textRotation="90" wrapText="1"/>
    </xf>
    <xf numFmtId="0" fontId="20" fillId="33" borderId="62" xfId="0" applyFont="1" applyFill="1" applyBorder="1" applyAlignment="1">
      <alignment horizontal="center" vertical="center" textRotation="90" wrapText="1"/>
    </xf>
    <xf numFmtId="0" fontId="20" fillId="33" borderId="66" xfId="0" applyFont="1" applyFill="1" applyBorder="1" applyAlignment="1">
      <alignment horizontal="center" vertical="center" textRotation="90" wrapText="1"/>
    </xf>
    <xf numFmtId="0" fontId="20" fillId="33" borderId="63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4" fillId="0" borderId="59" xfId="0" applyFont="1" applyBorder="1" applyAlignment="1">
      <alignment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4" fillId="0" borderId="48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0" fillId="0" borderId="28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4" fillId="0" borderId="5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0" fillId="34" borderId="52" xfId="0" applyFont="1" applyFill="1" applyBorder="1" applyAlignment="1">
      <alignment wrapText="1"/>
    </xf>
    <xf numFmtId="0" fontId="20" fillId="34" borderId="53" xfId="0" applyFont="1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12" xfId="0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20" fillId="34" borderId="52" xfId="0" applyFont="1" applyFill="1" applyBorder="1" applyAlignment="1">
      <alignment horizontal="center" wrapText="1"/>
    </xf>
    <xf numFmtId="0" fontId="20" fillId="34" borderId="53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0" fillId="34" borderId="28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20" fillId="34" borderId="14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20" fillId="34" borderId="58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20" fillId="34" borderId="28" xfId="0" applyFont="1" applyFill="1" applyBorder="1" applyAlignment="1">
      <alignment horizontal="left" wrapText="1" indent="2"/>
    </xf>
    <xf numFmtId="0" fontId="0" fillId="0" borderId="48" xfId="0" applyBorder="1" applyAlignment="1">
      <alignment horizontal="left" wrapText="1" indent="2"/>
    </xf>
    <xf numFmtId="0" fontId="20" fillId="34" borderId="56" xfId="0" applyFont="1" applyFill="1" applyBorder="1" applyAlignment="1">
      <alignment wrapText="1"/>
    </xf>
    <xf numFmtId="0" fontId="20" fillId="34" borderId="48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20" fillId="34" borderId="14" xfId="0" applyFont="1" applyFill="1" applyBorder="1" applyAlignment="1">
      <alignment horizontal="left" wrapText="1" indent="2"/>
    </xf>
    <xf numFmtId="0" fontId="0" fillId="0" borderId="59" xfId="0" applyBorder="1" applyAlignment="1">
      <alignment horizontal="left" wrapText="1" indent="2"/>
    </xf>
    <xf numFmtId="0" fontId="20" fillId="34" borderId="59" xfId="0" applyFont="1" applyFill="1" applyBorder="1" applyAlignment="1">
      <alignment wrapText="1"/>
    </xf>
    <xf numFmtId="0" fontId="31" fillId="0" borderId="0" xfId="48" applyFont="1"/>
    <xf numFmtId="0" fontId="31" fillId="0" borderId="0" xfId="48" applyFont="1" applyAlignment="1">
      <alignment wrapText="1"/>
    </xf>
    <xf numFmtId="0" fontId="33" fillId="36" borderId="30" xfId="48" applyFont="1" applyFill="1" applyBorder="1" applyAlignment="1">
      <alignment horizontal="center" vertical="center" wrapText="1"/>
    </xf>
    <xf numFmtId="0" fontId="33" fillId="36" borderId="34" xfId="48" applyFont="1" applyFill="1" applyBorder="1" applyAlignment="1">
      <alignment horizontal="center" vertical="center" wrapText="1"/>
    </xf>
    <xf numFmtId="0" fontId="33" fillId="36" borderId="24" xfId="48" applyFont="1" applyFill="1" applyBorder="1" applyAlignment="1">
      <alignment horizontal="center" vertical="center" wrapText="1"/>
    </xf>
    <xf numFmtId="0" fontId="33" fillId="36" borderId="64" xfId="48" applyFont="1" applyFill="1" applyBorder="1" applyAlignment="1">
      <alignment horizontal="center" vertical="center" wrapText="1"/>
    </xf>
    <xf numFmtId="0" fontId="36" fillId="0" borderId="0" xfId="46" applyFont="1" applyAlignment="1">
      <alignment horizontal="center" vertical="center"/>
    </xf>
    <xf numFmtId="0" fontId="33" fillId="36" borderId="29" xfId="48" applyFont="1" applyFill="1" applyBorder="1" applyAlignment="1">
      <alignment horizontal="center" vertical="center" wrapText="1"/>
    </xf>
    <xf numFmtId="0" fontId="33" fillId="36" borderId="33" xfId="48" applyFont="1" applyFill="1" applyBorder="1" applyAlignment="1">
      <alignment horizontal="center" vertical="center" wrapText="1"/>
    </xf>
    <xf numFmtId="0" fontId="28" fillId="0" borderId="0" xfId="46" applyFont="1" applyAlignment="1"/>
    <xf numFmtId="0" fontId="28" fillId="38" borderId="65" xfId="0" applyFont="1" applyFill="1" applyBorder="1" applyAlignment="1">
      <alignment wrapText="1"/>
    </xf>
  </cellXfs>
  <cellStyles count="49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6"/>
    <cellStyle name="Обычный 2 3" xfId="47"/>
    <cellStyle name="Обычный 3" xfId="45"/>
    <cellStyle name="Обычный 4" xfId="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4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opLeftCell="A7" zoomScale="80" zoomScaleNormal="80" workbookViewId="0">
      <selection activeCell="C35" sqref="C35"/>
    </sheetView>
  </sheetViews>
  <sheetFormatPr defaultColWidth="9.140625" defaultRowHeight="15" x14ac:dyDescent="0.25"/>
  <cols>
    <col min="1" max="1" width="7.85546875" style="19" customWidth="1"/>
    <col min="2" max="2" width="10.7109375" style="19" customWidth="1"/>
    <col min="3" max="3" width="67.42578125" style="26" customWidth="1"/>
    <col min="4" max="4" width="24.42578125" style="19" customWidth="1"/>
    <col min="5" max="16384" width="9.140625" style="19"/>
  </cols>
  <sheetData>
    <row r="1" spans="1:3" x14ac:dyDescent="0.25">
      <c r="C1" s="105" t="s">
        <v>188</v>
      </c>
    </row>
    <row r="4" spans="1:3" ht="15.75" customHeight="1" x14ac:dyDescent="0.25">
      <c r="A4" s="182" t="s">
        <v>172</v>
      </c>
      <c r="B4" s="182"/>
      <c r="C4" s="182"/>
    </row>
    <row r="5" spans="1:3" x14ac:dyDescent="0.25">
      <c r="A5" s="29" t="s">
        <v>72</v>
      </c>
      <c r="B5" s="29" t="s">
        <v>73</v>
      </c>
    </row>
    <row r="6" spans="1:3" s="27" customFormat="1" ht="15.75" customHeight="1" x14ac:dyDescent="0.2">
      <c r="A6" s="180" t="s">
        <v>74</v>
      </c>
      <c r="B6" s="181"/>
      <c r="C6" s="30" t="s">
        <v>75</v>
      </c>
    </row>
    <row r="7" spans="1:3" s="27" customFormat="1" ht="21.75" customHeight="1" x14ac:dyDescent="0.2">
      <c r="A7" s="73"/>
      <c r="B7" s="74">
        <v>1</v>
      </c>
      <c r="C7" s="75" t="s">
        <v>77</v>
      </c>
    </row>
    <row r="8" spans="1:3" s="27" customFormat="1" ht="15" customHeight="1" x14ac:dyDescent="0.2">
      <c r="A8" s="76">
        <v>1</v>
      </c>
      <c r="B8" s="77" t="s">
        <v>78</v>
      </c>
      <c r="C8" s="78" t="s">
        <v>79</v>
      </c>
    </row>
    <row r="9" spans="1:3" s="27" customFormat="1" ht="13.5" customHeight="1" x14ac:dyDescent="0.2">
      <c r="A9" s="79" t="s">
        <v>78</v>
      </c>
      <c r="B9" s="79" t="s">
        <v>80</v>
      </c>
      <c r="C9" s="80" t="s">
        <v>81</v>
      </c>
    </row>
    <row r="10" spans="1:3" s="27" customFormat="1" ht="15.75" customHeight="1" x14ac:dyDescent="0.2">
      <c r="A10" s="79" t="s">
        <v>82</v>
      </c>
      <c r="B10" s="79" t="s">
        <v>83</v>
      </c>
      <c r="C10" s="80" t="s">
        <v>84</v>
      </c>
    </row>
    <row r="11" spans="1:3" s="27" customFormat="1" ht="17.25" customHeight="1" x14ac:dyDescent="0.2">
      <c r="A11" s="79" t="s">
        <v>85</v>
      </c>
      <c r="B11" s="79" t="s">
        <v>86</v>
      </c>
      <c r="C11" s="80" t="s">
        <v>87</v>
      </c>
    </row>
    <row r="12" spans="1:3" s="27" customFormat="1" ht="15.75" customHeight="1" x14ac:dyDescent="0.2">
      <c r="A12" s="79" t="s">
        <v>88</v>
      </c>
      <c r="B12" s="79" t="s">
        <v>89</v>
      </c>
      <c r="C12" s="80" t="s">
        <v>90</v>
      </c>
    </row>
    <row r="13" spans="1:3" s="27" customFormat="1" ht="16.5" customHeight="1" x14ac:dyDescent="0.2">
      <c r="A13" s="79" t="s">
        <v>92</v>
      </c>
      <c r="B13" s="79" t="s">
        <v>82</v>
      </c>
      <c r="C13" s="80" t="s">
        <v>93</v>
      </c>
    </row>
    <row r="14" spans="1:3" s="27" customFormat="1" ht="15" customHeight="1" x14ac:dyDescent="0.2">
      <c r="A14" s="81">
        <v>3</v>
      </c>
      <c r="B14" s="79" t="s">
        <v>85</v>
      </c>
      <c r="C14" s="80" t="s">
        <v>76</v>
      </c>
    </row>
    <row r="15" spans="1:3" s="27" customFormat="1" ht="15.75" customHeight="1" x14ac:dyDescent="0.2">
      <c r="A15" s="79" t="s">
        <v>94</v>
      </c>
      <c r="B15" s="79" t="s">
        <v>95</v>
      </c>
      <c r="C15" s="80" t="s">
        <v>96</v>
      </c>
    </row>
    <row r="16" spans="1:3" s="27" customFormat="1" ht="16.5" customHeight="1" x14ac:dyDescent="0.2">
      <c r="A16" s="79" t="s">
        <v>97</v>
      </c>
      <c r="B16" s="79" t="s">
        <v>98</v>
      </c>
      <c r="C16" s="80" t="s">
        <v>99</v>
      </c>
    </row>
    <row r="17" spans="1:3" s="27" customFormat="1" ht="15" customHeight="1" x14ac:dyDescent="0.2">
      <c r="A17" s="79" t="s">
        <v>100</v>
      </c>
      <c r="B17" s="79" t="s">
        <v>88</v>
      </c>
      <c r="C17" s="80" t="s">
        <v>101</v>
      </c>
    </row>
    <row r="18" spans="1:3" s="27" customFormat="1" ht="15.75" customHeight="1" x14ac:dyDescent="0.2">
      <c r="A18" s="79" t="s">
        <v>102</v>
      </c>
      <c r="B18" s="79" t="s">
        <v>103</v>
      </c>
      <c r="C18" s="80" t="s">
        <v>104</v>
      </c>
    </row>
    <row r="19" spans="1:3" s="27" customFormat="1" ht="12.75" x14ac:dyDescent="0.2">
      <c r="A19" s="79" t="s">
        <v>105</v>
      </c>
      <c r="B19" s="79" t="s">
        <v>106</v>
      </c>
      <c r="C19" s="80" t="s">
        <v>107</v>
      </c>
    </row>
    <row r="20" spans="1:3" s="27" customFormat="1" ht="15" customHeight="1" x14ac:dyDescent="0.2">
      <c r="A20" s="79" t="s">
        <v>108</v>
      </c>
      <c r="B20" s="79" t="s">
        <v>109</v>
      </c>
      <c r="C20" s="80" t="s">
        <v>110</v>
      </c>
    </row>
    <row r="21" spans="1:3" s="27" customFormat="1" ht="15.75" customHeight="1" x14ac:dyDescent="0.2">
      <c r="A21" s="79" t="s">
        <v>111</v>
      </c>
      <c r="B21" s="79" t="s">
        <v>112</v>
      </c>
      <c r="C21" s="80" t="s">
        <v>113</v>
      </c>
    </row>
    <row r="22" spans="1:3" s="27" customFormat="1" ht="16.5" customHeight="1" x14ac:dyDescent="0.2">
      <c r="A22" s="79" t="s">
        <v>114</v>
      </c>
      <c r="B22" s="79" t="s">
        <v>115</v>
      </c>
      <c r="C22" s="80" t="s">
        <v>116</v>
      </c>
    </row>
    <row r="23" spans="1:3" s="27" customFormat="1" ht="15" customHeight="1" x14ac:dyDescent="0.2">
      <c r="A23" s="79" t="s">
        <v>117</v>
      </c>
      <c r="B23" s="79" t="s">
        <v>118</v>
      </c>
      <c r="C23" s="80" t="s">
        <v>119</v>
      </c>
    </row>
    <row r="24" spans="1:3" s="27" customFormat="1" ht="31.5" customHeight="1" x14ac:dyDescent="0.2">
      <c r="A24" s="79" t="s">
        <v>120</v>
      </c>
      <c r="B24" s="79" t="s">
        <v>121</v>
      </c>
      <c r="C24" s="80" t="s">
        <v>122</v>
      </c>
    </row>
    <row r="25" spans="1:3" s="27" customFormat="1" ht="16.5" customHeight="1" x14ac:dyDescent="0.2">
      <c r="A25" s="82" t="s">
        <v>123</v>
      </c>
      <c r="B25" s="79" t="s">
        <v>124</v>
      </c>
      <c r="C25" s="80" t="s">
        <v>91</v>
      </c>
    </row>
    <row r="26" spans="1:3" s="27" customFormat="1" ht="29.25" customHeight="1" x14ac:dyDescent="0.2">
      <c r="A26" s="82" t="s">
        <v>125</v>
      </c>
      <c r="B26" s="83" t="s">
        <v>126</v>
      </c>
      <c r="C26" s="84" t="s">
        <v>176</v>
      </c>
    </row>
    <row r="27" spans="1:3" s="27" customFormat="1" ht="15.75" customHeight="1" x14ac:dyDescent="0.2">
      <c r="A27" s="85" t="s">
        <v>127</v>
      </c>
      <c r="B27" s="86" t="s">
        <v>128</v>
      </c>
      <c r="C27" s="87" t="s">
        <v>129</v>
      </c>
    </row>
    <row r="28" spans="1:3" s="27" customFormat="1" ht="16.5" customHeight="1" x14ac:dyDescent="0.2">
      <c r="A28" s="73"/>
      <c r="B28" s="74">
        <v>2</v>
      </c>
      <c r="C28" s="75" t="s">
        <v>130</v>
      </c>
    </row>
    <row r="29" spans="1:3" s="27" customFormat="1" ht="28.5" customHeight="1" x14ac:dyDescent="0.2">
      <c r="A29" s="88" t="s">
        <v>131</v>
      </c>
      <c r="B29" s="88" t="s">
        <v>132</v>
      </c>
      <c r="C29" s="78" t="s">
        <v>133</v>
      </c>
    </row>
    <row r="30" spans="1:3" s="27" customFormat="1" ht="15.75" customHeight="1" x14ac:dyDescent="0.2">
      <c r="A30" s="73"/>
      <c r="B30" s="74" t="s">
        <v>134</v>
      </c>
      <c r="C30" s="75" t="s">
        <v>135</v>
      </c>
    </row>
    <row r="31" spans="1:3" s="27" customFormat="1" ht="16.5" customHeight="1" x14ac:dyDescent="0.2">
      <c r="A31" s="82" t="s">
        <v>136</v>
      </c>
      <c r="B31" s="82" t="s">
        <v>94</v>
      </c>
      <c r="C31" s="80" t="s">
        <v>137</v>
      </c>
    </row>
    <row r="32" spans="1:3" s="27" customFormat="1" ht="15" customHeight="1" x14ac:dyDescent="0.2">
      <c r="A32" s="82" t="s">
        <v>138</v>
      </c>
      <c r="B32" s="82" t="s">
        <v>139</v>
      </c>
      <c r="C32" s="80" t="s">
        <v>140</v>
      </c>
    </row>
    <row r="33" spans="1:3" s="27" customFormat="1" ht="15.75" customHeight="1" x14ac:dyDescent="0.2">
      <c r="A33" s="82" t="s">
        <v>141</v>
      </c>
      <c r="B33" s="82" t="s">
        <v>142</v>
      </c>
      <c r="C33" s="80" t="s">
        <v>143</v>
      </c>
    </row>
    <row r="34" spans="1:3" s="27" customFormat="1" ht="16.5" customHeight="1" x14ac:dyDescent="0.2">
      <c r="A34" s="82" t="s">
        <v>144</v>
      </c>
      <c r="B34" s="82" t="s">
        <v>97</v>
      </c>
      <c r="C34" s="80" t="s">
        <v>145</v>
      </c>
    </row>
    <row r="35" spans="1:3" s="27" customFormat="1" ht="15" customHeight="1" x14ac:dyDescent="0.2">
      <c r="A35" s="82" t="s">
        <v>146</v>
      </c>
      <c r="B35" s="82" t="s">
        <v>147</v>
      </c>
      <c r="C35" s="80" t="s">
        <v>140</v>
      </c>
    </row>
    <row r="36" spans="1:3" s="27" customFormat="1" ht="15.75" customHeight="1" x14ac:dyDescent="0.2">
      <c r="A36" s="82" t="s">
        <v>148</v>
      </c>
      <c r="B36" s="82" t="s">
        <v>149</v>
      </c>
      <c r="C36" s="80" t="s">
        <v>143</v>
      </c>
    </row>
    <row r="37" spans="1:3" s="27" customFormat="1" ht="16.5" customHeight="1" x14ac:dyDescent="0.2">
      <c r="A37" s="82" t="s">
        <v>150</v>
      </c>
      <c r="B37" s="82" t="s">
        <v>151</v>
      </c>
      <c r="C37" s="80" t="s">
        <v>152</v>
      </c>
    </row>
    <row r="38" spans="1:3" s="27" customFormat="1" ht="15" customHeight="1" x14ac:dyDescent="0.2">
      <c r="A38" s="82" t="s">
        <v>153</v>
      </c>
      <c r="B38" s="82" t="s">
        <v>154</v>
      </c>
      <c r="C38" s="80" t="s">
        <v>140</v>
      </c>
    </row>
    <row r="39" spans="1:3" s="27" customFormat="1" ht="15.75" customHeight="1" x14ac:dyDescent="0.2">
      <c r="A39" s="82" t="s">
        <v>155</v>
      </c>
      <c r="B39" s="82" t="s">
        <v>156</v>
      </c>
      <c r="C39" s="80" t="s">
        <v>157</v>
      </c>
    </row>
    <row r="40" spans="1:3" s="27" customFormat="1" ht="32.25" customHeight="1" x14ac:dyDescent="0.2">
      <c r="A40" s="82" t="s">
        <v>158</v>
      </c>
      <c r="B40" s="82" t="s">
        <v>159</v>
      </c>
      <c r="C40" s="80" t="s">
        <v>160</v>
      </c>
    </row>
    <row r="41" spans="1:3" s="27" customFormat="1" ht="15" customHeight="1" x14ac:dyDescent="0.2">
      <c r="A41" s="82" t="s">
        <v>161</v>
      </c>
      <c r="B41" s="82" t="s">
        <v>162</v>
      </c>
      <c r="C41" s="80" t="s">
        <v>163</v>
      </c>
    </row>
    <row r="42" spans="1:3" s="27" customFormat="1" ht="15.75" customHeight="1" x14ac:dyDescent="0.2">
      <c r="A42" s="89" t="s">
        <v>164</v>
      </c>
      <c r="B42" s="89" t="s">
        <v>165</v>
      </c>
      <c r="C42" s="90" t="s">
        <v>157</v>
      </c>
    </row>
    <row r="43" spans="1:3" s="27" customFormat="1" ht="16.5" customHeight="1" x14ac:dyDescent="0.2">
      <c r="C43" s="91"/>
    </row>
    <row r="44" spans="1:3" s="27" customFormat="1" ht="15" customHeight="1" x14ac:dyDescent="0.2">
      <c r="A44" s="27" t="s">
        <v>166</v>
      </c>
      <c r="C44" s="91"/>
    </row>
    <row r="45" spans="1:3" s="27" customFormat="1" ht="15.75" customHeight="1" x14ac:dyDescent="0.2">
      <c r="A45" s="27" t="s">
        <v>167</v>
      </c>
      <c r="C45" s="91"/>
    </row>
    <row r="46" spans="1:3" ht="16.5" customHeight="1" x14ac:dyDescent="0.25">
      <c r="B46" s="31"/>
    </row>
    <row r="47" spans="1:3" ht="15" customHeight="1" x14ac:dyDescent="0.25">
      <c r="A47" s="31"/>
      <c r="B47" s="28"/>
    </row>
    <row r="48" spans="1:3" ht="15.75" customHeight="1" x14ac:dyDescent="0.25">
      <c r="A48" s="28"/>
      <c r="B48" s="28"/>
    </row>
    <row r="49" spans="1:3" ht="16.5" customHeight="1" x14ac:dyDescent="0.25">
      <c r="A49" s="28"/>
      <c r="B49" s="28"/>
    </row>
    <row r="50" spans="1:3" x14ac:dyDescent="0.25">
      <c r="A50" s="28"/>
      <c r="B50" s="28"/>
    </row>
    <row r="51" spans="1:3" ht="15" customHeight="1" x14ac:dyDescent="0.25">
      <c r="A51" s="28"/>
      <c r="B51" s="28"/>
    </row>
    <row r="52" spans="1:3" ht="15.75" customHeight="1" x14ac:dyDescent="0.25">
      <c r="A52" s="28"/>
      <c r="B52" s="28"/>
    </row>
    <row r="53" spans="1:3" ht="16.5" customHeight="1" x14ac:dyDescent="0.25">
      <c r="B53" s="28"/>
      <c r="C53" s="32"/>
    </row>
    <row r="54" spans="1:3" ht="15" customHeight="1" x14ac:dyDescent="0.25">
      <c r="B54" s="28"/>
      <c r="C54" s="32"/>
    </row>
    <row r="55" spans="1:3" ht="15.75" customHeight="1" x14ac:dyDescent="0.25"/>
    <row r="56" spans="1:3" ht="16.5" customHeight="1" x14ac:dyDescent="0.25"/>
    <row r="57" spans="1:3" ht="15" customHeight="1" x14ac:dyDescent="0.25"/>
    <row r="58" spans="1:3" ht="15.75" customHeight="1" x14ac:dyDescent="0.25"/>
    <row r="60" spans="1:3" ht="15" customHeight="1" x14ac:dyDescent="0.25"/>
    <row r="61" spans="1:3" ht="15.75" customHeight="1" x14ac:dyDescent="0.25"/>
  </sheetData>
  <mergeCells count="2">
    <mergeCell ref="A6:B6"/>
    <mergeCell ref="A4:C4"/>
  </mergeCells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57"/>
  <sheetViews>
    <sheetView tabSelected="1" topLeftCell="A145" zoomScale="71" zoomScaleNormal="71" workbookViewId="0">
      <selection activeCell="J185" sqref="J185"/>
    </sheetView>
  </sheetViews>
  <sheetFormatPr defaultColWidth="1.140625" defaultRowHeight="15" customHeight="1" x14ac:dyDescent="0.25"/>
  <cols>
    <col min="1" max="3" width="6.7109375" customWidth="1"/>
    <col min="4" max="4" width="22.28515625" customWidth="1"/>
    <col min="5" max="5" width="8.7109375" customWidth="1"/>
    <col min="6" max="6" width="8.28515625" customWidth="1"/>
    <col min="7" max="7" width="11.7109375" customWidth="1"/>
    <col min="8" max="8" width="6.42578125" customWidth="1"/>
    <col min="9" max="9" width="25.7109375" customWidth="1"/>
    <col min="10" max="10" width="26.140625" customWidth="1"/>
    <col min="11" max="11" width="6.7109375" customWidth="1"/>
    <col min="12" max="12" width="9.5703125" customWidth="1"/>
    <col min="13" max="13" width="11.7109375" customWidth="1"/>
    <col min="14" max="14" width="12.28515625" customWidth="1"/>
    <col min="15" max="15" width="14.140625" customWidth="1"/>
    <col min="16" max="16" width="20.85546875" customWidth="1"/>
    <col min="17" max="17" width="13.5703125" customWidth="1"/>
    <col min="18" max="18" width="15.140625" customWidth="1"/>
    <col min="19" max="19" width="20.28515625" customWidth="1"/>
    <col min="20" max="20" width="13.7109375" customWidth="1"/>
    <col min="21" max="24" width="11.7109375" customWidth="1"/>
    <col min="25" max="25" width="13.5703125" customWidth="1"/>
    <col min="26" max="26" width="13.28515625" customWidth="1"/>
    <col min="27" max="27" width="14" customWidth="1"/>
    <col min="28" max="28" width="13.5703125" customWidth="1"/>
    <col min="29" max="29" width="11.7109375" customWidth="1"/>
    <col min="30" max="30" width="29.85546875" customWidth="1"/>
    <col min="31" max="31" width="11.28515625" customWidth="1"/>
    <col min="32" max="37" width="11.7109375" customWidth="1"/>
    <col min="38" max="38" width="26.28515625" customWidth="1"/>
    <col min="39" max="39" width="21.28515625" customWidth="1"/>
    <col min="40" max="41" width="5.7109375" customWidth="1"/>
    <col min="42" max="42" width="9" customWidth="1"/>
    <col min="43" max="43" width="7.140625" customWidth="1"/>
    <col min="44" max="44" width="2.42578125" customWidth="1"/>
  </cols>
  <sheetData>
    <row r="1" spans="1:43" ht="15" customHeight="1" x14ac:dyDescent="0.25">
      <c r="AQ1" s="105" t="s">
        <v>189</v>
      </c>
    </row>
    <row r="2" spans="1:43" ht="15" customHeight="1" x14ac:dyDescent="0.25">
      <c r="AQ2" s="105"/>
    </row>
    <row r="4" spans="1:43" ht="23.1" customHeight="1" thickBot="1" x14ac:dyDescent="0.3">
      <c r="B4" s="187" t="s">
        <v>728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20"/>
      <c r="AJ4" s="20"/>
      <c r="AM4" s="183" t="s">
        <v>0</v>
      </c>
      <c r="AN4" s="183"/>
      <c r="AO4" s="183"/>
      <c r="AP4" s="183"/>
    </row>
    <row r="5" spans="1:43" ht="31.15" customHeight="1" x14ac:dyDescent="0.25">
      <c r="B5" s="190" t="s">
        <v>2</v>
      </c>
      <c r="C5" s="191"/>
      <c r="D5" s="191"/>
      <c r="E5" s="191"/>
      <c r="F5" s="192"/>
      <c r="G5" s="106" t="s">
        <v>215</v>
      </c>
      <c r="AM5" s="184" t="s">
        <v>630</v>
      </c>
      <c r="AN5" s="184"/>
      <c r="AO5" s="184"/>
      <c r="AP5" s="184"/>
    </row>
    <row r="6" spans="1:43" ht="15" customHeight="1" x14ac:dyDescent="0.25">
      <c r="B6" s="193" t="s">
        <v>3</v>
      </c>
      <c r="C6" s="194"/>
      <c r="D6" s="194"/>
      <c r="E6" s="194"/>
      <c r="F6" s="195"/>
      <c r="G6" s="106" t="s">
        <v>191</v>
      </c>
      <c r="AM6" s="185" t="s">
        <v>631</v>
      </c>
      <c r="AN6" s="185"/>
      <c r="AO6" s="185"/>
      <c r="AP6" s="185"/>
    </row>
    <row r="7" spans="1:43" ht="15" customHeight="1" x14ac:dyDescent="0.25">
      <c r="B7" s="193" t="s">
        <v>4</v>
      </c>
      <c r="C7" s="194"/>
      <c r="D7" s="194"/>
      <c r="E7" s="194"/>
      <c r="F7" s="195"/>
      <c r="G7" s="106" t="s">
        <v>192</v>
      </c>
      <c r="AM7" s="184" t="s">
        <v>1</v>
      </c>
      <c r="AN7" s="184"/>
      <c r="AO7" s="184"/>
      <c r="AP7" s="184"/>
    </row>
    <row r="8" spans="1:43" ht="15" customHeight="1" x14ac:dyDescent="0.25">
      <c r="B8" s="193" t="s">
        <v>5</v>
      </c>
      <c r="C8" s="194"/>
      <c r="D8" s="194"/>
      <c r="E8" s="194"/>
      <c r="F8" s="195"/>
      <c r="G8" s="106" t="s">
        <v>193</v>
      </c>
      <c r="AM8" s="186" t="s">
        <v>734</v>
      </c>
      <c r="AN8" s="186"/>
      <c r="AO8" s="186"/>
      <c r="AP8" s="186"/>
    </row>
    <row r="9" spans="1:43" ht="15" customHeight="1" x14ac:dyDescent="0.25">
      <c r="B9" s="193" t="s">
        <v>6</v>
      </c>
      <c r="C9" s="194"/>
      <c r="D9" s="194"/>
      <c r="E9" s="194"/>
      <c r="F9" s="195"/>
      <c r="G9" s="107" t="s">
        <v>194</v>
      </c>
    </row>
    <row r="10" spans="1:43" ht="15" customHeight="1" x14ac:dyDescent="0.25">
      <c r="B10" s="193" t="s">
        <v>7</v>
      </c>
      <c r="C10" s="194"/>
      <c r="D10" s="194"/>
      <c r="E10" s="194"/>
      <c r="F10" s="195"/>
      <c r="G10" s="107" t="s">
        <v>195</v>
      </c>
    </row>
    <row r="11" spans="1:43" ht="15" customHeight="1" x14ac:dyDescent="0.25">
      <c r="B11" s="193" t="s">
        <v>8</v>
      </c>
      <c r="C11" s="194"/>
      <c r="D11" s="194"/>
      <c r="E11" s="194"/>
      <c r="F11" s="195"/>
      <c r="G11" s="107" t="s">
        <v>196</v>
      </c>
    </row>
    <row r="12" spans="1:43" ht="15" customHeight="1" x14ac:dyDescent="0.25">
      <c r="B12" s="193" t="s">
        <v>9</v>
      </c>
      <c r="C12" s="194"/>
      <c r="D12" s="194"/>
      <c r="E12" s="194"/>
      <c r="F12" s="195"/>
      <c r="G12" s="106" t="s">
        <v>197</v>
      </c>
    </row>
    <row r="13" spans="1:43" ht="15" customHeight="1" thickBot="1" x14ac:dyDescent="0.3">
      <c r="B13" s="202" t="s">
        <v>10</v>
      </c>
      <c r="C13" s="203"/>
      <c r="D13" s="203"/>
      <c r="E13" s="203"/>
      <c r="F13" s="204"/>
      <c r="G13" s="21"/>
    </row>
    <row r="14" spans="1:43" ht="15" customHeight="1" x14ac:dyDescent="0.25">
      <c r="B14" s="65"/>
      <c r="C14" s="65"/>
      <c r="D14" s="65"/>
      <c r="E14" s="65"/>
      <c r="F14" s="65"/>
      <c r="G14" s="21"/>
    </row>
    <row r="15" spans="1:43" ht="15" customHeight="1" thickBot="1" x14ac:dyDescent="0.3"/>
    <row r="16" spans="1:43" ht="15" customHeight="1" x14ac:dyDescent="0.25">
      <c r="A16" s="188" t="s">
        <v>11</v>
      </c>
      <c r="B16" s="188" t="s">
        <v>12</v>
      </c>
      <c r="C16" s="188" t="s">
        <v>13</v>
      </c>
      <c r="D16" s="188" t="s">
        <v>14</v>
      </c>
      <c r="E16" s="188" t="s">
        <v>15</v>
      </c>
      <c r="F16" s="188" t="s">
        <v>16</v>
      </c>
      <c r="G16" s="188" t="s">
        <v>17</v>
      </c>
      <c r="H16" s="188" t="s">
        <v>18</v>
      </c>
      <c r="I16" s="188" t="s">
        <v>19</v>
      </c>
      <c r="J16" s="188" t="s">
        <v>20</v>
      </c>
      <c r="K16" s="196" t="s">
        <v>21</v>
      </c>
      <c r="L16" s="197"/>
      <c r="M16" s="188" t="s">
        <v>22</v>
      </c>
      <c r="N16" s="196" t="s">
        <v>23</v>
      </c>
      <c r="O16" s="197"/>
      <c r="P16" s="188" t="s">
        <v>24</v>
      </c>
      <c r="Q16" s="197" t="s">
        <v>25</v>
      </c>
      <c r="R16" s="197" t="s">
        <v>26</v>
      </c>
      <c r="S16" s="197" t="s">
        <v>177</v>
      </c>
      <c r="T16" s="188" t="s">
        <v>27</v>
      </c>
      <c r="U16" s="188" t="s">
        <v>50</v>
      </c>
      <c r="V16" s="188" t="s">
        <v>31</v>
      </c>
      <c r="W16" s="188" t="s">
        <v>28</v>
      </c>
      <c r="X16" s="188" t="s">
        <v>29</v>
      </c>
      <c r="Y16" s="188" t="s">
        <v>30</v>
      </c>
      <c r="Z16" s="196" t="s">
        <v>51</v>
      </c>
      <c r="AA16" s="205"/>
      <c r="AB16" s="197"/>
      <c r="AC16" s="188" t="s">
        <v>32</v>
      </c>
      <c r="AD16" s="188" t="s">
        <v>61</v>
      </c>
      <c r="AE16" s="188" t="s">
        <v>178</v>
      </c>
      <c r="AF16" s="188" t="s">
        <v>33</v>
      </c>
      <c r="AG16" s="188" t="s">
        <v>34</v>
      </c>
      <c r="AH16" s="188" t="s">
        <v>35</v>
      </c>
      <c r="AI16" s="188" t="s">
        <v>36</v>
      </c>
      <c r="AJ16" s="188" t="s">
        <v>37</v>
      </c>
      <c r="AK16" s="188" t="s">
        <v>38</v>
      </c>
      <c r="AL16" s="188" t="s">
        <v>39</v>
      </c>
      <c r="AM16" s="218" t="s">
        <v>170</v>
      </c>
      <c r="AN16" s="196" t="s">
        <v>70</v>
      </c>
      <c r="AO16" s="205"/>
      <c r="AP16" s="205"/>
      <c r="AQ16" s="215"/>
    </row>
    <row r="17" spans="1:43" ht="15" customHeight="1" x14ac:dyDescent="0.2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98"/>
      <c r="L17" s="199"/>
      <c r="M17" s="189"/>
      <c r="N17" s="198"/>
      <c r="O17" s="199"/>
      <c r="P17" s="189"/>
      <c r="Q17" s="199"/>
      <c r="R17" s="199"/>
      <c r="S17" s="199"/>
      <c r="T17" s="189"/>
      <c r="U17" s="189"/>
      <c r="V17" s="189"/>
      <c r="W17" s="189"/>
      <c r="X17" s="189"/>
      <c r="Y17" s="189"/>
      <c r="Z17" s="198"/>
      <c r="AA17" s="206"/>
      <c r="AB17" s="19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219"/>
      <c r="AN17" s="198"/>
      <c r="AO17" s="206"/>
      <c r="AP17" s="206"/>
      <c r="AQ17" s="216"/>
    </row>
    <row r="18" spans="1:43" ht="69.75" customHeight="1" x14ac:dyDescent="0.2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200"/>
      <c r="L18" s="201"/>
      <c r="M18" s="189"/>
      <c r="N18" s="200"/>
      <c r="O18" s="201"/>
      <c r="P18" s="189"/>
      <c r="Q18" s="199"/>
      <c r="R18" s="199"/>
      <c r="S18" s="199"/>
      <c r="T18" s="189"/>
      <c r="U18" s="189"/>
      <c r="V18" s="189" t="s">
        <v>31</v>
      </c>
      <c r="W18" s="189"/>
      <c r="X18" s="189"/>
      <c r="Y18" s="189"/>
      <c r="Z18" s="200"/>
      <c r="AA18" s="207"/>
      <c r="AB18" s="201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219"/>
      <c r="AN18" s="200"/>
      <c r="AO18" s="207"/>
      <c r="AP18" s="207"/>
      <c r="AQ18" s="217"/>
    </row>
    <row r="19" spans="1:43" ht="15" customHeight="1" x14ac:dyDescent="0.2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208" t="s">
        <v>40</v>
      </c>
      <c r="L19" s="208" t="s">
        <v>41</v>
      </c>
      <c r="M19" s="189"/>
      <c r="N19" s="208" t="s">
        <v>42</v>
      </c>
      <c r="O19" s="208" t="s">
        <v>41</v>
      </c>
      <c r="P19" s="189"/>
      <c r="Q19" s="199"/>
      <c r="R19" s="199"/>
      <c r="S19" s="199"/>
      <c r="T19" s="189"/>
      <c r="U19" s="189"/>
      <c r="V19" s="189"/>
      <c r="W19" s="189"/>
      <c r="X19" s="189"/>
      <c r="Y19" s="189"/>
      <c r="Z19" s="208" t="s">
        <v>43</v>
      </c>
      <c r="AA19" s="208" t="s">
        <v>44</v>
      </c>
      <c r="AB19" s="208" t="s">
        <v>45</v>
      </c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219"/>
      <c r="AN19" s="208" t="s">
        <v>71</v>
      </c>
      <c r="AO19" s="208" t="s">
        <v>67</v>
      </c>
      <c r="AP19" s="208" t="s">
        <v>68</v>
      </c>
      <c r="AQ19" s="211" t="s">
        <v>69</v>
      </c>
    </row>
    <row r="20" spans="1:43" ht="15" customHeight="1" x14ac:dyDescent="0.2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209"/>
      <c r="L20" s="209"/>
      <c r="M20" s="189"/>
      <c r="N20" s="209"/>
      <c r="O20" s="209"/>
      <c r="P20" s="189"/>
      <c r="Q20" s="199"/>
      <c r="R20" s="199"/>
      <c r="S20" s="199"/>
      <c r="T20" s="189"/>
      <c r="U20" s="189"/>
      <c r="V20" s="189"/>
      <c r="W20" s="189"/>
      <c r="X20" s="189"/>
      <c r="Y20" s="189"/>
      <c r="Z20" s="209"/>
      <c r="AA20" s="209"/>
      <c r="AB20" s="20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219"/>
      <c r="AN20" s="209"/>
      <c r="AO20" s="209"/>
      <c r="AP20" s="209"/>
      <c r="AQ20" s="212"/>
    </row>
    <row r="21" spans="1:43" ht="15" customHeight="1" x14ac:dyDescent="0.2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209"/>
      <c r="L21" s="209"/>
      <c r="M21" s="189"/>
      <c r="N21" s="209"/>
      <c r="O21" s="209"/>
      <c r="P21" s="189"/>
      <c r="Q21" s="199"/>
      <c r="R21" s="199"/>
      <c r="S21" s="199"/>
      <c r="T21" s="189"/>
      <c r="U21" s="189"/>
      <c r="V21" s="189"/>
      <c r="W21" s="189"/>
      <c r="X21" s="189"/>
      <c r="Y21" s="189"/>
      <c r="Z21" s="209"/>
      <c r="AA21" s="209"/>
      <c r="AB21" s="20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219"/>
      <c r="AN21" s="209"/>
      <c r="AO21" s="209"/>
      <c r="AP21" s="209"/>
      <c r="AQ21" s="212"/>
    </row>
    <row r="22" spans="1:43" ht="36" customHeight="1" thickBot="1" x14ac:dyDescent="0.3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209"/>
      <c r="L22" s="209"/>
      <c r="M22" s="189"/>
      <c r="N22" s="209"/>
      <c r="O22" s="209"/>
      <c r="P22" s="189"/>
      <c r="Q22" s="199"/>
      <c r="R22" s="199"/>
      <c r="S22" s="199"/>
      <c r="T22" s="189"/>
      <c r="U22" s="189"/>
      <c r="V22" s="189"/>
      <c r="W22" s="189"/>
      <c r="X22" s="189"/>
      <c r="Y22" s="189"/>
      <c r="Z22" s="209"/>
      <c r="AA22" s="209"/>
      <c r="AB22" s="209"/>
      <c r="AC22" s="189"/>
      <c r="AD22" s="189"/>
      <c r="AE22" s="214"/>
      <c r="AF22" s="189"/>
      <c r="AG22" s="189"/>
      <c r="AH22" s="189"/>
      <c r="AI22" s="189"/>
      <c r="AJ22" s="189"/>
      <c r="AK22" s="189"/>
      <c r="AL22" s="214"/>
      <c r="AM22" s="219"/>
      <c r="AN22" s="210"/>
      <c r="AO22" s="210"/>
      <c r="AP22" s="210"/>
      <c r="AQ22" s="213"/>
    </row>
    <row r="23" spans="1:43" ht="15.75" customHeight="1" thickBot="1" x14ac:dyDescent="0.3">
      <c r="A23" s="94">
        <v>1</v>
      </c>
      <c r="B23" s="94">
        <v>2</v>
      </c>
      <c r="C23" s="33">
        <v>3</v>
      </c>
      <c r="D23" s="33">
        <v>4</v>
      </c>
      <c r="E23" s="94">
        <v>5</v>
      </c>
      <c r="F23" s="94">
        <v>6</v>
      </c>
      <c r="G23" s="33">
        <v>7</v>
      </c>
      <c r="H23" s="33">
        <v>8</v>
      </c>
      <c r="I23" s="94">
        <v>9</v>
      </c>
      <c r="J23" s="94">
        <v>10</v>
      </c>
      <c r="K23" s="33">
        <v>11</v>
      </c>
      <c r="L23" s="33">
        <v>12</v>
      </c>
      <c r="M23" s="94">
        <v>13</v>
      </c>
      <c r="N23" s="94">
        <v>14</v>
      </c>
      <c r="O23" s="33">
        <v>15</v>
      </c>
      <c r="P23" s="33">
        <v>16</v>
      </c>
      <c r="Q23" s="94">
        <v>17</v>
      </c>
      <c r="R23" s="94">
        <v>18</v>
      </c>
      <c r="S23" s="33">
        <v>19</v>
      </c>
      <c r="T23" s="33">
        <v>20</v>
      </c>
      <c r="U23" s="94">
        <v>21</v>
      </c>
      <c r="V23" s="94">
        <v>22</v>
      </c>
      <c r="W23" s="33">
        <v>23</v>
      </c>
      <c r="X23" s="33">
        <v>24</v>
      </c>
      <c r="Y23" s="94">
        <v>25</v>
      </c>
      <c r="Z23" s="94">
        <v>26</v>
      </c>
      <c r="AA23" s="33">
        <v>27</v>
      </c>
      <c r="AB23" s="33">
        <v>28</v>
      </c>
      <c r="AC23" s="94">
        <v>29</v>
      </c>
      <c r="AD23" s="94">
        <v>30</v>
      </c>
      <c r="AE23" s="33">
        <v>31</v>
      </c>
      <c r="AF23" s="33">
        <v>32</v>
      </c>
      <c r="AG23" s="94">
        <v>33</v>
      </c>
      <c r="AH23" s="94">
        <v>34</v>
      </c>
      <c r="AI23" s="33">
        <v>35</v>
      </c>
      <c r="AJ23" s="33">
        <v>36</v>
      </c>
      <c r="AK23" s="94">
        <v>37</v>
      </c>
      <c r="AL23" s="94">
        <v>38</v>
      </c>
      <c r="AM23" s="33">
        <v>39</v>
      </c>
      <c r="AN23" s="33">
        <v>40</v>
      </c>
      <c r="AO23" s="94">
        <v>41</v>
      </c>
      <c r="AP23" s="94">
        <v>42</v>
      </c>
      <c r="AQ23" s="33">
        <v>43</v>
      </c>
    </row>
    <row r="24" spans="1:43" ht="15" customHeight="1" x14ac:dyDescent="0.25">
      <c r="A24" s="250" t="s">
        <v>52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51"/>
      <c r="AL24" s="63" t="s">
        <v>716</v>
      </c>
      <c r="AM24" s="63"/>
      <c r="AN24" s="247"/>
      <c r="AO24" s="248"/>
      <c r="AP24" s="248"/>
      <c r="AQ24" s="249"/>
    </row>
    <row r="25" spans="1:43" ht="75.75" customHeight="1" x14ac:dyDescent="0.25">
      <c r="A25" s="34">
        <v>2018</v>
      </c>
      <c r="B25" s="35">
        <v>1</v>
      </c>
      <c r="C25" s="36"/>
      <c r="D25" s="108" t="s">
        <v>198</v>
      </c>
      <c r="E25" s="36" t="s">
        <v>211</v>
      </c>
      <c r="F25" s="36" t="s">
        <v>212</v>
      </c>
      <c r="G25" s="36"/>
      <c r="H25" s="36">
        <v>1</v>
      </c>
      <c r="I25" s="117" t="s">
        <v>207</v>
      </c>
      <c r="J25" s="110" t="s">
        <v>208</v>
      </c>
      <c r="K25" s="128">
        <v>876</v>
      </c>
      <c r="L25" s="128" t="s">
        <v>209</v>
      </c>
      <c r="M25" s="128">
        <v>1</v>
      </c>
      <c r="N25" s="128">
        <v>34406000000</v>
      </c>
      <c r="O25" s="128" t="s">
        <v>210</v>
      </c>
      <c r="P25" s="108" t="s">
        <v>198</v>
      </c>
      <c r="Q25" s="36" t="s">
        <v>204</v>
      </c>
      <c r="R25" s="36" t="s">
        <v>203</v>
      </c>
      <c r="S25" s="36" t="s">
        <v>206</v>
      </c>
      <c r="T25" s="111" t="s">
        <v>224</v>
      </c>
      <c r="U25" s="118">
        <v>43101</v>
      </c>
      <c r="V25" s="153" t="s">
        <v>205</v>
      </c>
      <c r="W25" s="151">
        <v>43101</v>
      </c>
      <c r="X25" s="151">
        <v>43465</v>
      </c>
      <c r="Y25" s="38">
        <v>7001307.3799999999</v>
      </c>
      <c r="Z25" s="129" t="s">
        <v>46</v>
      </c>
      <c r="AA25" s="168">
        <f>Y25</f>
        <v>7001307.3799999999</v>
      </c>
      <c r="AB25" s="39" t="s">
        <v>46</v>
      </c>
      <c r="AC25" s="36">
        <v>12</v>
      </c>
      <c r="AD25" s="36" t="s">
        <v>199</v>
      </c>
      <c r="AE25" s="36" t="s">
        <v>200</v>
      </c>
      <c r="AF25" s="36"/>
      <c r="AG25" s="36"/>
      <c r="AH25" s="36" t="s">
        <v>201</v>
      </c>
      <c r="AI25" s="36" t="s">
        <v>202</v>
      </c>
      <c r="AJ25" s="36" t="s">
        <v>202</v>
      </c>
      <c r="AK25" s="36"/>
      <c r="AL25" s="36"/>
      <c r="AM25" s="1"/>
      <c r="AN25" s="40"/>
      <c r="AO25" s="40"/>
      <c r="AP25" s="40"/>
      <c r="AQ25" s="41"/>
    </row>
    <row r="26" spans="1:43" ht="48.75" customHeight="1" x14ac:dyDescent="0.25">
      <c r="A26" s="34">
        <v>2018</v>
      </c>
      <c r="B26" s="35">
        <v>2</v>
      </c>
      <c r="C26" s="36"/>
      <c r="D26" s="108" t="s">
        <v>198</v>
      </c>
      <c r="E26" s="36" t="s">
        <v>211</v>
      </c>
      <c r="F26" s="36" t="s">
        <v>212</v>
      </c>
      <c r="G26" s="36"/>
      <c r="H26" s="36">
        <v>2</v>
      </c>
      <c r="I26" s="117" t="s">
        <v>478</v>
      </c>
      <c r="J26" s="110" t="s">
        <v>208</v>
      </c>
      <c r="K26" s="128">
        <v>876</v>
      </c>
      <c r="L26" s="128" t="s">
        <v>209</v>
      </c>
      <c r="M26" s="128">
        <v>1</v>
      </c>
      <c r="N26" s="128">
        <v>34406000000</v>
      </c>
      <c r="O26" s="128" t="s">
        <v>210</v>
      </c>
      <c r="P26" s="108" t="s">
        <v>198</v>
      </c>
      <c r="Q26" s="36" t="s">
        <v>204</v>
      </c>
      <c r="R26" s="36" t="s">
        <v>203</v>
      </c>
      <c r="S26" s="36" t="s">
        <v>206</v>
      </c>
      <c r="T26" s="111" t="s">
        <v>224</v>
      </c>
      <c r="U26" s="118">
        <v>43101</v>
      </c>
      <c r="V26" s="153" t="s">
        <v>205</v>
      </c>
      <c r="W26" s="151">
        <v>43101</v>
      </c>
      <c r="X26" s="151">
        <v>43465</v>
      </c>
      <c r="Y26" s="38">
        <v>427790</v>
      </c>
      <c r="Z26" s="129" t="s">
        <v>46</v>
      </c>
      <c r="AA26" s="168">
        <f>Y26</f>
        <v>427790</v>
      </c>
      <c r="AB26" s="39" t="s">
        <v>46</v>
      </c>
      <c r="AC26" s="36">
        <v>12</v>
      </c>
      <c r="AD26" s="36" t="s">
        <v>479</v>
      </c>
      <c r="AE26" s="36" t="s">
        <v>200</v>
      </c>
      <c r="AF26" s="36"/>
      <c r="AG26" s="36"/>
      <c r="AH26" s="36" t="s">
        <v>480</v>
      </c>
      <c r="AI26" s="36" t="s">
        <v>202</v>
      </c>
      <c r="AJ26" s="36" t="s">
        <v>202</v>
      </c>
      <c r="AK26" s="36"/>
      <c r="AL26" s="36"/>
      <c r="AM26" s="1"/>
      <c r="AN26" s="40"/>
      <c r="AO26" s="40"/>
      <c r="AP26" s="40"/>
      <c r="AQ26" s="41"/>
    </row>
    <row r="27" spans="1:43" ht="57" customHeight="1" x14ac:dyDescent="0.25">
      <c r="A27" s="34">
        <v>2018</v>
      </c>
      <c r="B27" s="35">
        <v>3</v>
      </c>
      <c r="C27" s="36"/>
      <c r="D27" s="108" t="s">
        <v>198</v>
      </c>
      <c r="E27" s="36" t="s">
        <v>217</v>
      </c>
      <c r="F27" s="36" t="s">
        <v>216</v>
      </c>
      <c r="G27" s="36"/>
      <c r="H27" s="36">
        <v>3</v>
      </c>
      <c r="I27" s="36" t="s">
        <v>218</v>
      </c>
      <c r="J27" s="110" t="s">
        <v>208</v>
      </c>
      <c r="K27" s="128">
        <v>876</v>
      </c>
      <c r="L27" s="128" t="s">
        <v>209</v>
      </c>
      <c r="M27" s="128">
        <v>1</v>
      </c>
      <c r="N27" s="128">
        <v>34406000000</v>
      </c>
      <c r="O27" s="128" t="s">
        <v>210</v>
      </c>
      <c r="P27" s="108" t="s">
        <v>198</v>
      </c>
      <c r="Q27" s="36" t="s">
        <v>204</v>
      </c>
      <c r="R27" s="36" t="s">
        <v>203</v>
      </c>
      <c r="S27" s="36" t="s">
        <v>214</v>
      </c>
      <c r="T27" s="111" t="s">
        <v>224</v>
      </c>
      <c r="U27" s="118">
        <v>43101</v>
      </c>
      <c r="V27" s="153" t="s">
        <v>205</v>
      </c>
      <c r="W27" s="151">
        <v>43101</v>
      </c>
      <c r="X27" s="151">
        <v>43465</v>
      </c>
      <c r="Y27" s="38">
        <v>151642510</v>
      </c>
      <c r="Z27" s="42" t="s">
        <v>46</v>
      </c>
      <c r="AA27" s="168">
        <f t="shared" ref="AA27:AA36" si="0">+Y27</f>
        <v>151642510</v>
      </c>
      <c r="AB27" s="39" t="s">
        <v>46</v>
      </c>
      <c r="AC27" s="36">
        <v>12</v>
      </c>
      <c r="AD27" s="36" t="s">
        <v>213</v>
      </c>
      <c r="AE27" s="36" t="s">
        <v>200</v>
      </c>
      <c r="AF27" s="36"/>
      <c r="AG27" s="36"/>
      <c r="AH27" s="36" t="s">
        <v>219</v>
      </c>
      <c r="AI27" s="36" t="s">
        <v>202</v>
      </c>
      <c r="AJ27" s="36" t="s">
        <v>202</v>
      </c>
      <c r="AK27" s="36"/>
      <c r="AL27" s="36"/>
      <c r="AM27" s="1"/>
      <c r="AN27" s="40"/>
      <c r="AO27" s="40"/>
      <c r="AP27" s="40"/>
      <c r="AQ27" s="41"/>
    </row>
    <row r="28" spans="1:43" ht="57" customHeight="1" x14ac:dyDescent="0.25">
      <c r="A28" s="34">
        <v>2018</v>
      </c>
      <c r="B28" s="35">
        <v>4</v>
      </c>
      <c r="C28" s="36"/>
      <c r="D28" s="108" t="s">
        <v>198</v>
      </c>
      <c r="E28" s="36" t="s">
        <v>254</v>
      </c>
      <c r="F28" s="36" t="s">
        <v>254</v>
      </c>
      <c r="G28" s="36"/>
      <c r="H28" s="36">
        <v>4</v>
      </c>
      <c r="I28" s="36" t="s">
        <v>253</v>
      </c>
      <c r="J28" s="110" t="s">
        <v>208</v>
      </c>
      <c r="K28" s="128">
        <v>876</v>
      </c>
      <c r="L28" s="36" t="s">
        <v>209</v>
      </c>
      <c r="M28" s="128">
        <v>1</v>
      </c>
      <c r="N28" s="36">
        <v>34406000000</v>
      </c>
      <c r="O28" s="36" t="s">
        <v>210</v>
      </c>
      <c r="P28" s="108" t="s">
        <v>198</v>
      </c>
      <c r="Q28" s="36" t="s">
        <v>204</v>
      </c>
      <c r="R28" s="36" t="s">
        <v>203</v>
      </c>
      <c r="S28" s="36" t="s">
        <v>255</v>
      </c>
      <c r="T28" s="111" t="s">
        <v>224</v>
      </c>
      <c r="U28" s="123" t="s">
        <v>383</v>
      </c>
      <c r="V28" s="153" t="s">
        <v>205</v>
      </c>
      <c r="W28" s="151">
        <v>43101</v>
      </c>
      <c r="X28" s="151">
        <v>43465</v>
      </c>
      <c r="Y28" s="38">
        <v>40000</v>
      </c>
      <c r="Z28" s="43" t="s">
        <v>46</v>
      </c>
      <c r="AA28" s="168">
        <f t="shared" si="0"/>
        <v>40000</v>
      </c>
      <c r="AB28" s="39" t="s">
        <v>46</v>
      </c>
      <c r="AC28" s="154" t="s">
        <v>227</v>
      </c>
      <c r="AD28" s="36" t="s">
        <v>243</v>
      </c>
      <c r="AE28" s="36" t="s">
        <v>200</v>
      </c>
      <c r="AF28" s="36"/>
      <c r="AG28" s="36"/>
      <c r="AH28" s="36" t="s">
        <v>242</v>
      </c>
      <c r="AI28" s="36" t="s">
        <v>202</v>
      </c>
      <c r="AJ28" s="36" t="s">
        <v>202</v>
      </c>
      <c r="AK28" s="36"/>
      <c r="AL28" s="58"/>
      <c r="AM28" s="58"/>
      <c r="AN28" s="40"/>
      <c r="AO28" s="40"/>
      <c r="AP28" s="40"/>
      <c r="AQ28" s="41"/>
    </row>
    <row r="29" spans="1:43" ht="53.25" customHeight="1" x14ac:dyDescent="0.25">
      <c r="A29" s="34">
        <v>2018</v>
      </c>
      <c r="B29" s="35">
        <v>5</v>
      </c>
      <c r="C29" s="36"/>
      <c r="D29" s="108" t="s">
        <v>198</v>
      </c>
      <c r="E29" s="36" t="s">
        <v>277</v>
      </c>
      <c r="F29" s="36" t="s">
        <v>278</v>
      </c>
      <c r="G29" s="36"/>
      <c r="H29" s="36">
        <v>5</v>
      </c>
      <c r="I29" s="36" t="s">
        <v>276</v>
      </c>
      <c r="J29" s="110" t="s">
        <v>208</v>
      </c>
      <c r="K29" s="128">
        <v>876</v>
      </c>
      <c r="L29" s="36" t="s">
        <v>209</v>
      </c>
      <c r="M29" s="128">
        <v>1</v>
      </c>
      <c r="N29" s="36">
        <v>34406000000</v>
      </c>
      <c r="O29" s="36" t="s">
        <v>210</v>
      </c>
      <c r="P29" s="108" t="s">
        <v>198</v>
      </c>
      <c r="Q29" s="36" t="s">
        <v>204</v>
      </c>
      <c r="R29" s="36" t="s">
        <v>203</v>
      </c>
      <c r="S29" s="36" t="s">
        <v>279</v>
      </c>
      <c r="T29" s="111" t="s">
        <v>224</v>
      </c>
      <c r="U29" s="118">
        <v>43101</v>
      </c>
      <c r="V29" s="153" t="s">
        <v>205</v>
      </c>
      <c r="W29" s="151">
        <v>43101</v>
      </c>
      <c r="X29" s="151">
        <v>43465</v>
      </c>
      <c r="Y29" s="114">
        <v>1288380</v>
      </c>
      <c r="Z29" s="55" t="s">
        <v>46</v>
      </c>
      <c r="AA29" s="168">
        <f t="shared" si="0"/>
        <v>1288380</v>
      </c>
      <c r="AB29" s="39" t="s">
        <v>46</v>
      </c>
      <c r="AC29" s="36">
        <v>12</v>
      </c>
      <c r="AD29" s="36" t="s">
        <v>280</v>
      </c>
      <c r="AE29" s="36" t="s">
        <v>200</v>
      </c>
      <c r="AF29" s="36"/>
      <c r="AG29" s="36"/>
      <c r="AH29" s="36" t="s">
        <v>281</v>
      </c>
      <c r="AI29" s="36" t="s">
        <v>202</v>
      </c>
      <c r="AJ29" s="36" t="s">
        <v>202</v>
      </c>
      <c r="AK29" s="36"/>
      <c r="AL29" s="36"/>
      <c r="AM29" s="1"/>
      <c r="AN29" s="40"/>
      <c r="AO29" s="40"/>
      <c r="AP29" s="40"/>
      <c r="AQ29" s="41"/>
    </row>
    <row r="30" spans="1:43" ht="53.25" customHeight="1" x14ac:dyDescent="0.25">
      <c r="A30" s="34">
        <v>2018</v>
      </c>
      <c r="B30" s="35">
        <v>6</v>
      </c>
      <c r="C30" s="36"/>
      <c r="D30" s="108" t="s">
        <v>198</v>
      </c>
      <c r="E30" s="36" t="s">
        <v>450</v>
      </c>
      <c r="F30" s="36" t="s">
        <v>451</v>
      </c>
      <c r="G30" s="36"/>
      <c r="H30" s="36">
        <v>6</v>
      </c>
      <c r="I30" s="36" t="s">
        <v>471</v>
      </c>
      <c r="J30" s="39" t="s">
        <v>436</v>
      </c>
      <c r="K30" s="128">
        <v>876</v>
      </c>
      <c r="L30" s="36" t="s">
        <v>209</v>
      </c>
      <c r="M30" s="128">
        <v>1</v>
      </c>
      <c r="N30" s="36">
        <v>34406000000</v>
      </c>
      <c r="O30" s="36" t="s">
        <v>210</v>
      </c>
      <c r="P30" s="108" t="s">
        <v>198</v>
      </c>
      <c r="Q30" s="36" t="s">
        <v>204</v>
      </c>
      <c r="R30" s="36" t="s">
        <v>203</v>
      </c>
      <c r="S30" s="36" t="s">
        <v>214</v>
      </c>
      <c r="T30" s="111" t="s">
        <v>224</v>
      </c>
      <c r="U30" s="118">
        <v>43101</v>
      </c>
      <c r="V30" s="153" t="s">
        <v>205</v>
      </c>
      <c r="W30" s="151">
        <v>43101</v>
      </c>
      <c r="X30" s="151">
        <v>43465</v>
      </c>
      <c r="Y30" s="38">
        <v>324380</v>
      </c>
      <c r="Z30" s="42" t="s">
        <v>46</v>
      </c>
      <c r="AA30" s="168">
        <f t="shared" si="0"/>
        <v>324380</v>
      </c>
      <c r="AB30" s="39" t="s">
        <v>46</v>
      </c>
      <c r="AC30" s="36">
        <v>14</v>
      </c>
      <c r="AD30" s="36" t="s">
        <v>455</v>
      </c>
      <c r="AE30" s="36" t="s">
        <v>378</v>
      </c>
      <c r="AF30" s="36"/>
      <c r="AG30" s="36"/>
      <c r="AH30" s="36" t="s">
        <v>456</v>
      </c>
      <c r="AI30" s="36" t="s">
        <v>202</v>
      </c>
      <c r="AJ30" s="36" t="s">
        <v>202</v>
      </c>
      <c r="AK30" s="36"/>
      <c r="AL30" s="36"/>
      <c r="AM30" s="1"/>
      <c r="AN30" s="40"/>
      <c r="AO30" s="40"/>
      <c r="AP30" s="40"/>
      <c r="AQ30" s="41"/>
    </row>
    <row r="31" spans="1:43" ht="54" customHeight="1" x14ac:dyDescent="0.25">
      <c r="A31" s="34">
        <v>2018</v>
      </c>
      <c r="B31" s="35">
        <v>7</v>
      </c>
      <c r="C31" s="36"/>
      <c r="D31" s="108" t="s">
        <v>198</v>
      </c>
      <c r="E31" s="36" t="s">
        <v>450</v>
      </c>
      <c r="F31" s="36" t="s">
        <v>451</v>
      </c>
      <c r="G31" s="36"/>
      <c r="H31" s="36">
        <v>7</v>
      </c>
      <c r="I31" s="36" t="s">
        <v>472</v>
      </c>
      <c r="J31" s="39" t="s">
        <v>436</v>
      </c>
      <c r="K31" s="128">
        <v>876</v>
      </c>
      <c r="L31" s="36" t="s">
        <v>209</v>
      </c>
      <c r="M31" s="128">
        <v>1</v>
      </c>
      <c r="N31" s="36">
        <v>34406000000</v>
      </c>
      <c r="O31" s="36" t="s">
        <v>210</v>
      </c>
      <c r="P31" s="108" t="s">
        <v>198</v>
      </c>
      <c r="Q31" s="36" t="s">
        <v>204</v>
      </c>
      <c r="R31" s="36" t="s">
        <v>203</v>
      </c>
      <c r="S31" s="36" t="s">
        <v>214</v>
      </c>
      <c r="T31" s="111" t="s">
        <v>224</v>
      </c>
      <c r="U31" s="118">
        <v>43101</v>
      </c>
      <c r="V31" s="153" t="s">
        <v>205</v>
      </c>
      <c r="W31" s="151">
        <v>43101</v>
      </c>
      <c r="X31" s="151">
        <v>43465</v>
      </c>
      <c r="Y31" s="38">
        <v>15020</v>
      </c>
      <c r="Z31" s="42" t="s">
        <v>46</v>
      </c>
      <c r="AA31" s="168">
        <f t="shared" si="0"/>
        <v>15020</v>
      </c>
      <c r="AB31" s="39" t="s">
        <v>46</v>
      </c>
      <c r="AC31" s="36">
        <v>14</v>
      </c>
      <c r="AD31" s="36" t="s">
        <v>455</v>
      </c>
      <c r="AE31" s="36" t="s">
        <v>378</v>
      </c>
      <c r="AF31" s="36"/>
      <c r="AG31" s="36"/>
      <c r="AH31" s="36" t="s">
        <v>456</v>
      </c>
      <c r="AI31" s="36" t="s">
        <v>202</v>
      </c>
      <c r="AJ31" s="36" t="s">
        <v>202</v>
      </c>
      <c r="AK31" s="36"/>
      <c r="AL31" s="36"/>
      <c r="AM31" s="1"/>
      <c r="AN31" s="40"/>
      <c r="AO31" s="40"/>
      <c r="AP31" s="40"/>
      <c r="AQ31" s="41"/>
    </row>
    <row r="32" spans="1:43" ht="52.5" customHeight="1" x14ac:dyDescent="0.25">
      <c r="A32" s="34">
        <v>2018</v>
      </c>
      <c r="B32" s="35">
        <v>8</v>
      </c>
      <c r="C32" s="36"/>
      <c r="D32" s="108" t="s">
        <v>198</v>
      </c>
      <c r="E32" s="36" t="s">
        <v>450</v>
      </c>
      <c r="F32" s="36" t="s">
        <v>452</v>
      </c>
      <c r="G32" s="36"/>
      <c r="H32" s="36">
        <v>8</v>
      </c>
      <c r="I32" s="36" t="s">
        <v>473</v>
      </c>
      <c r="J32" s="39" t="s">
        <v>436</v>
      </c>
      <c r="K32" s="128">
        <v>876</v>
      </c>
      <c r="L32" s="36" t="s">
        <v>209</v>
      </c>
      <c r="M32" s="128">
        <v>1</v>
      </c>
      <c r="N32" s="36">
        <v>34406000000</v>
      </c>
      <c r="O32" s="36" t="s">
        <v>210</v>
      </c>
      <c r="P32" s="108" t="s">
        <v>198</v>
      </c>
      <c r="Q32" s="36" t="s">
        <v>204</v>
      </c>
      <c r="R32" s="36" t="s">
        <v>203</v>
      </c>
      <c r="S32" s="36" t="s">
        <v>214</v>
      </c>
      <c r="T32" s="111" t="s">
        <v>224</v>
      </c>
      <c r="U32" s="118">
        <v>43101</v>
      </c>
      <c r="V32" s="153" t="s">
        <v>205</v>
      </c>
      <c r="W32" s="151">
        <v>43101</v>
      </c>
      <c r="X32" s="151">
        <v>43465</v>
      </c>
      <c r="Y32" s="38">
        <v>17780</v>
      </c>
      <c r="Z32" s="42" t="s">
        <v>46</v>
      </c>
      <c r="AA32" s="168">
        <f t="shared" si="0"/>
        <v>17780</v>
      </c>
      <c r="AB32" s="39" t="s">
        <v>46</v>
      </c>
      <c r="AC32" s="36">
        <v>14</v>
      </c>
      <c r="AD32" s="36" t="s">
        <v>455</v>
      </c>
      <c r="AE32" s="36" t="s">
        <v>378</v>
      </c>
      <c r="AF32" s="36"/>
      <c r="AG32" s="36"/>
      <c r="AH32" s="36" t="s">
        <v>456</v>
      </c>
      <c r="AI32" s="36" t="s">
        <v>202</v>
      </c>
      <c r="AJ32" s="36" t="s">
        <v>202</v>
      </c>
      <c r="AK32" s="36"/>
      <c r="AL32" s="36"/>
      <c r="AM32" s="1"/>
      <c r="AN32" s="40"/>
      <c r="AO32" s="40"/>
      <c r="AP32" s="40"/>
      <c r="AQ32" s="41"/>
    </row>
    <row r="33" spans="1:43" ht="51" customHeight="1" x14ac:dyDescent="0.25">
      <c r="A33" s="34">
        <v>2018</v>
      </c>
      <c r="B33" s="35">
        <v>9</v>
      </c>
      <c r="C33" s="36"/>
      <c r="D33" s="108" t="s">
        <v>198</v>
      </c>
      <c r="E33" s="36" t="s">
        <v>450</v>
      </c>
      <c r="F33" s="36" t="s">
        <v>451</v>
      </c>
      <c r="G33" s="36"/>
      <c r="H33" s="36">
        <v>9</v>
      </c>
      <c r="I33" s="36" t="s">
        <v>447</v>
      </c>
      <c r="J33" s="39" t="s">
        <v>436</v>
      </c>
      <c r="K33" s="128">
        <v>876</v>
      </c>
      <c r="L33" s="36" t="s">
        <v>209</v>
      </c>
      <c r="M33" s="128">
        <v>1</v>
      </c>
      <c r="N33" s="36">
        <v>34406000000</v>
      </c>
      <c r="O33" s="36" t="s">
        <v>210</v>
      </c>
      <c r="P33" s="108" t="s">
        <v>198</v>
      </c>
      <c r="Q33" s="36" t="s">
        <v>204</v>
      </c>
      <c r="R33" s="36" t="s">
        <v>203</v>
      </c>
      <c r="S33" s="36" t="s">
        <v>453</v>
      </c>
      <c r="T33" s="111" t="s">
        <v>224</v>
      </c>
      <c r="U33" s="118">
        <v>43101</v>
      </c>
      <c r="V33" s="153" t="s">
        <v>205</v>
      </c>
      <c r="W33" s="151">
        <v>43101</v>
      </c>
      <c r="X33" s="151">
        <v>43465</v>
      </c>
      <c r="Y33" s="38">
        <v>15790</v>
      </c>
      <c r="Z33" s="43" t="s">
        <v>46</v>
      </c>
      <c r="AA33" s="168">
        <f t="shared" si="0"/>
        <v>15790</v>
      </c>
      <c r="AB33" s="39" t="s">
        <v>46</v>
      </c>
      <c r="AC33" s="36">
        <v>14</v>
      </c>
      <c r="AD33" s="36" t="s">
        <v>455</v>
      </c>
      <c r="AE33" s="36" t="s">
        <v>378</v>
      </c>
      <c r="AF33" s="36"/>
      <c r="AG33" s="36"/>
      <c r="AH33" s="36" t="s">
        <v>456</v>
      </c>
      <c r="AI33" s="36" t="s">
        <v>202</v>
      </c>
      <c r="AJ33" s="36" t="s">
        <v>202</v>
      </c>
      <c r="AK33" s="36"/>
      <c r="AL33" s="58"/>
      <c r="AM33" s="58"/>
      <c r="AN33" s="40"/>
      <c r="AO33" s="40"/>
      <c r="AP33" s="40"/>
      <c r="AQ33" s="41"/>
    </row>
    <row r="34" spans="1:43" ht="57" customHeight="1" x14ac:dyDescent="0.25">
      <c r="A34" s="34">
        <v>2018</v>
      </c>
      <c r="B34" s="35">
        <v>10</v>
      </c>
      <c r="C34" s="36"/>
      <c r="D34" s="108" t="s">
        <v>198</v>
      </c>
      <c r="E34" s="36" t="s">
        <v>450</v>
      </c>
      <c r="F34" s="36" t="s">
        <v>452</v>
      </c>
      <c r="G34" s="36"/>
      <c r="H34" s="36">
        <v>10</v>
      </c>
      <c r="I34" s="36" t="s">
        <v>448</v>
      </c>
      <c r="J34" s="39" t="s">
        <v>436</v>
      </c>
      <c r="K34" s="128">
        <v>876</v>
      </c>
      <c r="L34" s="36" t="s">
        <v>209</v>
      </c>
      <c r="M34" s="128">
        <v>1</v>
      </c>
      <c r="N34" s="36">
        <v>34406000000</v>
      </c>
      <c r="O34" s="36" t="s">
        <v>210</v>
      </c>
      <c r="P34" s="108" t="s">
        <v>198</v>
      </c>
      <c r="Q34" s="36" t="s">
        <v>204</v>
      </c>
      <c r="R34" s="36" t="s">
        <v>203</v>
      </c>
      <c r="S34" s="36" t="s">
        <v>454</v>
      </c>
      <c r="T34" s="111" t="s">
        <v>224</v>
      </c>
      <c r="U34" s="118">
        <v>43101</v>
      </c>
      <c r="V34" s="153" t="s">
        <v>205</v>
      </c>
      <c r="W34" s="151">
        <v>43101</v>
      </c>
      <c r="X34" s="151">
        <v>43465</v>
      </c>
      <c r="Y34" s="38">
        <v>590</v>
      </c>
      <c r="Z34" s="39" t="s">
        <v>46</v>
      </c>
      <c r="AA34" s="168">
        <f t="shared" si="0"/>
        <v>590</v>
      </c>
      <c r="AB34" s="39" t="s">
        <v>46</v>
      </c>
      <c r="AC34" s="36">
        <v>14</v>
      </c>
      <c r="AD34" s="36" t="s">
        <v>455</v>
      </c>
      <c r="AE34" s="36" t="s">
        <v>378</v>
      </c>
      <c r="AF34" s="36"/>
      <c r="AG34" s="36"/>
      <c r="AH34" s="36" t="s">
        <v>456</v>
      </c>
      <c r="AI34" s="36" t="s">
        <v>202</v>
      </c>
      <c r="AJ34" s="36" t="s">
        <v>202</v>
      </c>
      <c r="AK34" s="36"/>
      <c r="AL34" s="36"/>
      <c r="AM34" s="1"/>
      <c r="AN34" s="40"/>
      <c r="AO34" s="40"/>
      <c r="AP34" s="40"/>
      <c r="AQ34" s="41"/>
    </row>
    <row r="35" spans="1:43" ht="51" customHeight="1" x14ac:dyDescent="0.25">
      <c r="A35" s="34">
        <v>2018</v>
      </c>
      <c r="B35" s="35">
        <v>11</v>
      </c>
      <c r="C35" s="36"/>
      <c r="D35" s="108" t="s">
        <v>198</v>
      </c>
      <c r="E35" s="36" t="s">
        <v>450</v>
      </c>
      <c r="F35" s="36" t="s">
        <v>451</v>
      </c>
      <c r="G35" s="36"/>
      <c r="H35" s="36">
        <v>11</v>
      </c>
      <c r="I35" s="36" t="s">
        <v>449</v>
      </c>
      <c r="J35" s="39" t="s">
        <v>436</v>
      </c>
      <c r="K35" s="128">
        <v>876</v>
      </c>
      <c r="L35" s="36" t="s">
        <v>209</v>
      </c>
      <c r="M35" s="128">
        <v>1</v>
      </c>
      <c r="N35" s="36">
        <v>34406000000</v>
      </c>
      <c r="O35" s="36" t="s">
        <v>210</v>
      </c>
      <c r="P35" s="108" t="s">
        <v>198</v>
      </c>
      <c r="Q35" s="36" t="s">
        <v>204</v>
      </c>
      <c r="R35" s="36" t="s">
        <v>203</v>
      </c>
      <c r="S35" s="36" t="s">
        <v>454</v>
      </c>
      <c r="T35" s="111" t="s">
        <v>224</v>
      </c>
      <c r="U35" s="118">
        <v>43101</v>
      </c>
      <c r="V35" s="153" t="s">
        <v>205</v>
      </c>
      <c r="W35" s="151">
        <v>43101</v>
      </c>
      <c r="X35" s="151">
        <v>43465</v>
      </c>
      <c r="Y35" s="38">
        <v>350</v>
      </c>
      <c r="Z35" s="42" t="s">
        <v>46</v>
      </c>
      <c r="AA35" s="168">
        <f t="shared" si="0"/>
        <v>350</v>
      </c>
      <c r="AB35" s="39" t="s">
        <v>46</v>
      </c>
      <c r="AC35" s="36">
        <v>14</v>
      </c>
      <c r="AD35" s="36" t="s">
        <v>455</v>
      </c>
      <c r="AE35" s="36" t="s">
        <v>378</v>
      </c>
      <c r="AF35" s="36"/>
      <c r="AG35" s="36"/>
      <c r="AH35" s="36" t="s">
        <v>456</v>
      </c>
      <c r="AI35" s="36" t="s">
        <v>202</v>
      </c>
      <c r="AJ35" s="36" t="s">
        <v>202</v>
      </c>
      <c r="AK35" s="36"/>
      <c r="AL35" s="36"/>
      <c r="AM35" s="1"/>
      <c r="AN35" s="40"/>
      <c r="AO35" s="40"/>
      <c r="AP35" s="40"/>
      <c r="AQ35" s="41"/>
    </row>
    <row r="36" spans="1:43" ht="50.25" customHeight="1" x14ac:dyDescent="0.25">
      <c r="A36" s="34">
        <v>2018</v>
      </c>
      <c r="B36" s="35">
        <v>12</v>
      </c>
      <c r="C36" s="36"/>
      <c r="D36" s="108" t="s">
        <v>198</v>
      </c>
      <c r="E36" s="36" t="s">
        <v>459</v>
      </c>
      <c r="F36" s="36" t="s">
        <v>459</v>
      </c>
      <c r="G36" s="36"/>
      <c r="H36" s="36">
        <v>12</v>
      </c>
      <c r="I36" s="36" t="s">
        <v>458</v>
      </c>
      <c r="J36" s="39" t="s">
        <v>436</v>
      </c>
      <c r="K36" s="128">
        <v>876</v>
      </c>
      <c r="L36" s="36" t="s">
        <v>209</v>
      </c>
      <c r="M36" s="128">
        <v>1</v>
      </c>
      <c r="N36" s="36">
        <v>34406000000</v>
      </c>
      <c r="O36" s="36" t="s">
        <v>210</v>
      </c>
      <c r="P36" s="108" t="s">
        <v>198</v>
      </c>
      <c r="Q36" s="36" t="s">
        <v>204</v>
      </c>
      <c r="R36" s="36" t="s">
        <v>203</v>
      </c>
      <c r="S36" s="36" t="s">
        <v>460</v>
      </c>
      <c r="T36" s="111" t="s">
        <v>224</v>
      </c>
      <c r="U36" s="118">
        <v>43101</v>
      </c>
      <c r="V36" s="153" t="s">
        <v>205</v>
      </c>
      <c r="W36" s="151">
        <v>43101</v>
      </c>
      <c r="X36" s="151">
        <v>43465</v>
      </c>
      <c r="Y36" s="38">
        <v>48000</v>
      </c>
      <c r="Z36" s="42" t="s">
        <v>46</v>
      </c>
      <c r="AA36" s="168">
        <f t="shared" si="0"/>
        <v>48000</v>
      </c>
      <c r="AB36" s="39" t="s">
        <v>46</v>
      </c>
      <c r="AC36" s="36">
        <v>14</v>
      </c>
      <c r="AD36" s="36" t="s">
        <v>458</v>
      </c>
      <c r="AE36" s="36" t="s">
        <v>378</v>
      </c>
      <c r="AF36" s="36"/>
      <c r="AG36" s="36"/>
      <c r="AH36" s="36" t="s">
        <v>461</v>
      </c>
      <c r="AI36" s="36" t="s">
        <v>202</v>
      </c>
      <c r="AJ36" s="36" t="s">
        <v>202</v>
      </c>
      <c r="AK36" s="36"/>
      <c r="AL36" s="36"/>
      <c r="AM36" s="1"/>
      <c r="AN36" s="40"/>
      <c r="AO36" s="40"/>
      <c r="AP36" s="40"/>
      <c r="AQ36" s="41"/>
    </row>
    <row r="37" spans="1:43" ht="48.75" customHeight="1" x14ac:dyDescent="0.25">
      <c r="A37" s="34">
        <v>2018</v>
      </c>
      <c r="B37" s="35">
        <v>13</v>
      </c>
      <c r="C37" s="36"/>
      <c r="D37" s="108" t="s">
        <v>198</v>
      </c>
      <c r="E37" s="36" t="s">
        <v>538</v>
      </c>
      <c r="F37" s="36" t="s">
        <v>539</v>
      </c>
      <c r="G37" s="36"/>
      <c r="H37" s="36">
        <v>13</v>
      </c>
      <c r="I37" s="36" t="s">
        <v>536</v>
      </c>
      <c r="J37" s="39" t="s">
        <v>436</v>
      </c>
      <c r="K37" s="128">
        <v>876</v>
      </c>
      <c r="L37" s="36" t="s">
        <v>209</v>
      </c>
      <c r="M37" s="128">
        <v>1</v>
      </c>
      <c r="N37" s="36">
        <v>34406000000</v>
      </c>
      <c r="O37" s="36" t="s">
        <v>210</v>
      </c>
      <c r="P37" s="108" t="s">
        <v>198</v>
      </c>
      <c r="Q37" s="117" t="s">
        <v>204</v>
      </c>
      <c r="R37" s="117" t="s">
        <v>203</v>
      </c>
      <c r="S37" s="117" t="s">
        <v>540</v>
      </c>
      <c r="T37" s="111" t="s">
        <v>224</v>
      </c>
      <c r="U37" s="118">
        <v>43101</v>
      </c>
      <c r="V37" s="153" t="s">
        <v>205</v>
      </c>
      <c r="W37" s="151">
        <v>43101</v>
      </c>
      <c r="X37" s="151">
        <v>43465</v>
      </c>
      <c r="Y37" s="38">
        <v>621110</v>
      </c>
      <c r="Z37" s="43" t="s">
        <v>46</v>
      </c>
      <c r="AA37" s="168">
        <f>Y37</f>
        <v>621110</v>
      </c>
      <c r="AB37" s="39" t="s">
        <v>46</v>
      </c>
      <c r="AC37" s="36">
        <v>4</v>
      </c>
      <c r="AD37" s="36" t="s">
        <v>542</v>
      </c>
      <c r="AE37" s="36" t="s">
        <v>378</v>
      </c>
      <c r="AF37" s="36"/>
      <c r="AG37" s="36"/>
      <c r="AH37" s="36" t="s">
        <v>543</v>
      </c>
      <c r="AI37" s="36" t="s">
        <v>202</v>
      </c>
      <c r="AJ37" s="36" t="s">
        <v>202</v>
      </c>
      <c r="AK37" s="36"/>
      <c r="AL37" s="58"/>
      <c r="AM37" s="58"/>
      <c r="AN37" s="40"/>
      <c r="AO37" s="40"/>
      <c r="AP37" s="40"/>
      <c r="AQ37" s="41"/>
    </row>
    <row r="38" spans="1:43" ht="49.5" customHeight="1" x14ac:dyDescent="0.25">
      <c r="A38" s="34">
        <v>2018</v>
      </c>
      <c r="B38" s="35">
        <v>14</v>
      </c>
      <c r="C38" s="36"/>
      <c r="D38" s="108" t="s">
        <v>198</v>
      </c>
      <c r="E38" s="36" t="s">
        <v>538</v>
      </c>
      <c r="F38" s="36" t="s">
        <v>539</v>
      </c>
      <c r="G38" s="36"/>
      <c r="H38" s="36">
        <v>14</v>
      </c>
      <c r="I38" s="36" t="s">
        <v>537</v>
      </c>
      <c r="J38" s="39" t="s">
        <v>436</v>
      </c>
      <c r="K38" s="128">
        <v>876</v>
      </c>
      <c r="L38" s="36" t="s">
        <v>209</v>
      </c>
      <c r="M38" s="128">
        <v>1</v>
      </c>
      <c r="N38" s="36">
        <v>34406000000</v>
      </c>
      <c r="O38" s="36" t="s">
        <v>210</v>
      </c>
      <c r="P38" s="108" t="s">
        <v>198</v>
      </c>
      <c r="Q38" s="117" t="s">
        <v>204</v>
      </c>
      <c r="R38" s="117" t="s">
        <v>203</v>
      </c>
      <c r="S38" s="117" t="s">
        <v>541</v>
      </c>
      <c r="T38" s="111" t="s">
        <v>224</v>
      </c>
      <c r="U38" s="118">
        <v>43101</v>
      </c>
      <c r="V38" s="153" t="s">
        <v>205</v>
      </c>
      <c r="W38" s="151">
        <v>43101</v>
      </c>
      <c r="X38" s="151">
        <v>43465</v>
      </c>
      <c r="Y38" s="38">
        <v>1397400</v>
      </c>
      <c r="Z38" s="39" t="s">
        <v>46</v>
      </c>
      <c r="AA38" s="168">
        <f>Y38</f>
        <v>1397400</v>
      </c>
      <c r="AB38" s="39" t="s">
        <v>46</v>
      </c>
      <c r="AC38" s="36">
        <v>4</v>
      </c>
      <c r="AD38" s="36" t="s">
        <v>542</v>
      </c>
      <c r="AE38" s="36" t="s">
        <v>378</v>
      </c>
      <c r="AF38" s="36"/>
      <c r="AG38" s="36"/>
      <c r="AH38" s="36" t="s">
        <v>543</v>
      </c>
      <c r="AI38" s="36" t="s">
        <v>202</v>
      </c>
      <c r="AJ38" s="36" t="s">
        <v>202</v>
      </c>
      <c r="AK38" s="36"/>
      <c r="AL38" s="36"/>
      <c r="AM38" s="1"/>
      <c r="AN38" s="40"/>
      <c r="AO38" s="40"/>
      <c r="AP38" s="40"/>
      <c r="AQ38" s="41"/>
    </row>
    <row r="39" spans="1:43" ht="45.75" customHeight="1" x14ac:dyDescent="0.25">
      <c r="A39" s="34">
        <v>2018</v>
      </c>
      <c r="B39" s="35">
        <v>15</v>
      </c>
      <c r="C39" s="36"/>
      <c r="D39" s="108" t="s">
        <v>198</v>
      </c>
      <c r="E39" s="36" t="s">
        <v>607</v>
      </c>
      <c r="F39" s="36" t="s">
        <v>706</v>
      </c>
      <c r="G39" s="36"/>
      <c r="H39" s="36">
        <v>15</v>
      </c>
      <c r="I39" s="36" t="s">
        <v>569</v>
      </c>
      <c r="J39" s="39" t="s">
        <v>436</v>
      </c>
      <c r="K39" s="128">
        <v>876</v>
      </c>
      <c r="L39" s="36" t="s">
        <v>209</v>
      </c>
      <c r="M39" s="128">
        <v>1</v>
      </c>
      <c r="N39" s="36">
        <v>34406000000</v>
      </c>
      <c r="O39" s="36" t="s">
        <v>210</v>
      </c>
      <c r="P39" s="108" t="s">
        <v>198</v>
      </c>
      <c r="Q39" s="36" t="s">
        <v>204</v>
      </c>
      <c r="R39" s="36" t="s">
        <v>203</v>
      </c>
      <c r="S39" s="36" t="s">
        <v>558</v>
      </c>
      <c r="T39" s="111" t="s">
        <v>224</v>
      </c>
      <c r="U39" s="118">
        <v>43101</v>
      </c>
      <c r="V39" s="153" t="s">
        <v>205</v>
      </c>
      <c r="W39" s="151">
        <v>43101</v>
      </c>
      <c r="X39" s="151">
        <v>43465</v>
      </c>
      <c r="Y39" s="38">
        <v>85092</v>
      </c>
      <c r="Z39" s="42" t="s">
        <v>46</v>
      </c>
      <c r="AA39" s="168">
        <v>85092</v>
      </c>
      <c r="AB39" s="39" t="s">
        <v>46</v>
      </c>
      <c r="AC39" s="36">
        <v>12</v>
      </c>
      <c r="AD39" s="36" t="s">
        <v>572</v>
      </c>
      <c r="AE39" s="36" t="s">
        <v>378</v>
      </c>
      <c r="AF39" s="36"/>
      <c r="AG39" s="36"/>
      <c r="AH39" s="36" t="s">
        <v>573</v>
      </c>
      <c r="AI39" s="36" t="s">
        <v>202</v>
      </c>
      <c r="AJ39" s="36" t="s">
        <v>202</v>
      </c>
      <c r="AK39" s="36"/>
      <c r="AL39" s="36"/>
      <c r="AM39" s="1"/>
      <c r="AN39" s="40"/>
      <c r="AO39" s="40"/>
      <c r="AP39" s="40"/>
      <c r="AQ39" s="41"/>
    </row>
    <row r="40" spans="1:43" ht="54" customHeight="1" x14ac:dyDescent="0.25">
      <c r="A40" s="34">
        <v>2018</v>
      </c>
      <c r="B40" s="35">
        <v>16</v>
      </c>
      <c r="C40" s="36"/>
      <c r="D40" s="108" t="s">
        <v>198</v>
      </c>
      <c r="E40" s="36" t="s">
        <v>607</v>
      </c>
      <c r="F40" s="36" t="s">
        <v>706</v>
      </c>
      <c r="G40" s="36"/>
      <c r="H40" s="36">
        <v>16</v>
      </c>
      <c r="I40" s="36" t="s">
        <v>570</v>
      </c>
      <c r="J40" s="39" t="s">
        <v>436</v>
      </c>
      <c r="K40" s="128">
        <v>876</v>
      </c>
      <c r="L40" s="36" t="s">
        <v>209</v>
      </c>
      <c r="M40" s="128">
        <v>1</v>
      </c>
      <c r="N40" s="36">
        <v>34406000000</v>
      </c>
      <c r="O40" s="36" t="s">
        <v>210</v>
      </c>
      <c r="P40" s="108" t="s">
        <v>198</v>
      </c>
      <c r="Q40" s="36" t="s">
        <v>204</v>
      </c>
      <c r="R40" s="36" t="s">
        <v>203</v>
      </c>
      <c r="S40" s="36" t="s">
        <v>571</v>
      </c>
      <c r="T40" s="111" t="s">
        <v>224</v>
      </c>
      <c r="U40" s="118">
        <v>43101</v>
      </c>
      <c r="V40" s="153" t="s">
        <v>205</v>
      </c>
      <c r="W40" s="151">
        <v>43101</v>
      </c>
      <c r="X40" s="151">
        <v>43465</v>
      </c>
      <c r="Y40" s="38">
        <v>289068</v>
      </c>
      <c r="Z40" s="42" t="s">
        <v>46</v>
      </c>
      <c r="AA40" s="168">
        <v>289068</v>
      </c>
      <c r="AB40" s="39" t="s">
        <v>46</v>
      </c>
      <c r="AC40" s="36">
        <v>12</v>
      </c>
      <c r="AD40" s="36" t="s">
        <v>572</v>
      </c>
      <c r="AE40" s="36" t="s">
        <v>378</v>
      </c>
      <c r="AF40" s="36"/>
      <c r="AG40" s="36"/>
      <c r="AH40" s="36" t="s">
        <v>573</v>
      </c>
      <c r="AI40" s="36" t="s">
        <v>202</v>
      </c>
      <c r="AJ40" s="36" t="s">
        <v>202</v>
      </c>
      <c r="AK40" s="36"/>
      <c r="AL40" s="36"/>
      <c r="AM40" s="1"/>
      <c r="AN40" s="40"/>
      <c r="AO40" s="40"/>
      <c r="AP40" s="40"/>
      <c r="AQ40" s="41"/>
    </row>
    <row r="41" spans="1:43" ht="54" customHeight="1" x14ac:dyDescent="0.25">
      <c r="A41" s="34">
        <v>2018</v>
      </c>
      <c r="B41" s="35">
        <v>17</v>
      </c>
      <c r="C41" s="36"/>
      <c r="D41" s="108" t="s">
        <v>198</v>
      </c>
      <c r="E41" s="36" t="s">
        <v>600</v>
      </c>
      <c r="F41" s="36" t="s">
        <v>600</v>
      </c>
      <c r="G41" s="36"/>
      <c r="H41" s="36">
        <v>17</v>
      </c>
      <c r="I41" s="36" t="s">
        <v>599</v>
      </c>
      <c r="J41" s="39" t="s">
        <v>436</v>
      </c>
      <c r="K41" s="128">
        <v>876</v>
      </c>
      <c r="L41" s="36" t="s">
        <v>209</v>
      </c>
      <c r="M41" s="128">
        <v>1</v>
      </c>
      <c r="N41" s="36">
        <v>34406000000</v>
      </c>
      <c r="O41" s="36" t="s">
        <v>210</v>
      </c>
      <c r="P41" s="108" t="s">
        <v>198</v>
      </c>
      <c r="Q41" s="36" t="s">
        <v>204</v>
      </c>
      <c r="R41" s="36" t="s">
        <v>203</v>
      </c>
      <c r="S41" s="36" t="s">
        <v>601</v>
      </c>
      <c r="T41" s="111" t="s">
        <v>224</v>
      </c>
      <c r="U41" s="118">
        <v>43101</v>
      </c>
      <c r="V41" s="153" t="s">
        <v>205</v>
      </c>
      <c r="W41" s="151">
        <v>43101</v>
      </c>
      <c r="X41" s="151">
        <v>43465</v>
      </c>
      <c r="Y41" s="38">
        <v>37200</v>
      </c>
      <c r="Z41" s="42" t="s">
        <v>46</v>
      </c>
      <c r="AA41" s="168">
        <f>+Y41</f>
        <v>37200</v>
      </c>
      <c r="AB41" s="39" t="s">
        <v>46</v>
      </c>
      <c r="AC41" s="36">
        <v>14</v>
      </c>
      <c r="AD41" s="36" t="s">
        <v>593</v>
      </c>
      <c r="AE41" s="36" t="s">
        <v>378</v>
      </c>
      <c r="AF41" s="36"/>
      <c r="AG41" s="36"/>
      <c r="AH41" s="36" t="s">
        <v>595</v>
      </c>
      <c r="AI41" s="36" t="s">
        <v>202</v>
      </c>
      <c r="AJ41" s="36" t="s">
        <v>202</v>
      </c>
      <c r="AK41" s="36"/>
      <c r="AL41" s="36"/>
      <c r="AM41" s="1"/>
      <c r="AN41" s="40"/>
      <c r="AO41" s="40"/>
      <c r="AP41" s="40"/>
      <c r="AQ41" s="41"/>
    </row>
    <row r="42" spans="1:43" ht="49.5" customHeight="1" x14ac:dyDescent="0.25">
      <c r="A42" s="34">
        <v>2018</v>
      </c>
      <c r="B42" s="35">
        <v>18</v>
      </c>
      <c r="C42" s="36"/>
      <c r="D42" s="108" t="s">
        <v>198</v>
      </c>
      <c r="E42" s="36" t="s">
        <v>603</v>
      </c>
      <c r="F42" s="36" t="s">
        <v>604</v>
      </c>
      <c r="G42" s="36"/>
      <c r="H42" s="36">
        <v>18</v>
      </c>
      <c r="I42" s="36" t="s">
        <v>602</v>
      </c>
      <c r="J42" s="39" t="s">
        <v>436</v>
      </c>
      <c r="K42" s="128">
        <v>876</v>
      </c>
      <c r="L42" s="36" t="s">
        <v>209</v>
      </c>
      <c r="M42" s="128">
        <v>1</v>
      </c>
      <c r="N42" s="36">
        <v>34406000000</v>
      </c>
      <c r="O42" s="36" t="s">
        <v>210</v>
      </c>
      <c r="P42" s="108" t="s">
        <v>198</v>
      </c>
      <c r="Q42" s="36" t="s">
        <v>204</v>
      </c>
      <c r="R42" s="36" t="s">
        <v>203</v>
      </c>
      <c r="S42" s="36" t="s">
        <v>605</v>
      </c>
      <c r="T42" s="111" t="s">
        <v>224</v>
      </c>
      <c r="U42" s="118">
        <v>43101</v>
      </c>
      <c r="V42" s="153" t="s">
        <v>205</v>
      </c>
      <c r="W42" s="151">
        <v>43101</v>
      </c>
      <c r="X42" s="151">
        <v>43465</v>
      </c>
      <c r="Y42" s="38">
        <v>36800</v>
      </c>
      <c r="Z42" s="43" t="s">
        <v>46</v>
      </c>
      <c r="AA42" s="168">
        <f>+Y42</f>
        <v>36800</v>
      </c>
      <c r="AB42" s="39" t="s">
        <v>46</v>
      </c>
      <c r="AC42" s="36">
        <v>14</v>
      </c>
      <c r="AD42" s="36" t="s">
        <v>593</v>
      </c>
      <c r="AE42" s="36" t="s">
        <v>378</v>
      </c>
      <c r="AF42" s="36"/>
      <c r="AG42" s="36"/>
      <c r="AH42" s="36" t="s">
        <v>595</v>
      </c>
      <c r="AI42" s="36" t="s">
        <v>202</v>
      </c>
      <c r="AJ42" s="36" t="s">
        <v>202</v>
      </c>
      <c r="AK42" s="36"/>
      <c r="AL42" s="58"/>
      <c r="AM42" s="58"/>
      <c r="AN42" s="40"/>
      <c r="AO42" s="40"/>
      <c r="AP42" s="40"/>
      <c r="AQ42" s="41"/>
    </row>
    <row r="43" spans="1:43" ht="49.5" customHeight="1" x14ac:dyDescent="0.25">
      <c r="A43" s="34">
        <v>2018</v>
      </c>
      <c r="B43" s="35">
        <v>19</v>
      </c>
      <c r="C43" s="36"/>
      <c r="D43" s="108" t="s">
        <v>198</v>
      </c>
      <c r="E43" s="36" t="s">
        <v>653</v>
      </c>
      <c r="F43" s="36" t="s">
        <v>654</v>
      </c>
      <c r="G43" s="36"/>
      <c r="H43" s="36">
        <v>19</v>
      </c>
      <c r="I43" s="36" t="s">
        <v>647</v>
      </c>
      <c r="J43" s="39" t="s">
        <v>436</v>
      </c>
      <c r="K43" s="128">
        <v>876</v>
      </c>
      <c r="L43" s="36" t="s">
        <v>209</v>
      </c>
      <c r="M43" s="128">
        <v>1</v>
      </c>
      <c r="N43" s="36">
        <v>34406000000</v>
      </c>
      <c r="O43" s="36" t="s">
        <v>210</v>
      </c>
      <c r="P43" s="108" t="s">
        <v>198</v>
      </c>
      <c r="Q43" s="36" t="s">
        <v>204</v>
      </c>
      <c r="R43" s="36" t="s">
        <v>203</v>
      </c>
      <c r="S43" s="36" t="s">
        <v>648</v>
      </c>
      <c r="T43" s="111" t="s">
        <v>224</v>
      </c>
      <c r="U43" s="118">
        <v>43101</v>
      </c>
      <c r="V43" s="153" t="s">
        <v>205</v>
      </c>
      <c r="W43" s="151">
        <v>43101</v>
      </c>
      <c r="X43" s="151">
        <v>43465</v>
      </c>
      <c r="Y43" s="38">
        <v>28800</v>
      </c>
      <c r="Z43" s="43" t="s">
        <v>46</v>
      </c>
      <c r="AA43" s="168">
        <f t="shared" ref="AA43:AA45" si="1">+Y43</f>
        <v>28800</v>
      </c>
      <c r="AB43" s="39" t="s">
        <v>46</v>
      </c>
      <c r="AC43" s="36">
        <v>12</v>
      </c>
      <c r="AD43" s="36" t="s">
        <v>492</v>
      </c>
      <c r="AE43" s="36" t="s">
        <v>378</v>
      </c>
      <c r="AF43" s="36"/>
      <c r="AG43" s="36"/>
      <c r="AH43" s="36" t="s">
        <v>493</v>
      </c>
      <c r="AI43" s="36" t="s">
        <v>202</v>
      </c>
      <c r="AJ43" s="36" t="s">
        <v>202</v>
      </c>
      <c r="AK43" s="36"/>
      <c r="AL43" s="58"/>
      <c r="AM43" s="58"/>
      <c r="AN43" s="40"/>
      <c r="AO43" s="40"/>
      <c r="AP43" s="40"/>
      <c r="AQ43" s="41"/>
    </row>
    <row r="44" spans="1:43" ht="59.25" customHeight="1" x14ac:dyDescent="0.25">
      <c r="A44" s="34">
        <v>2018</v>
      </c>
      <c r="B44" s="35">
        <v>20</v>
      </c>
      <c r="C44" s="36"/>
      <c r="D44" s="108" t="s">
        <v>198</v>
      </c>
      <c r="E44" s="36" t="s">
        <v>652</v>
      </c>
      <c r="F44" s="36" t="s">
        <v>652</v>
      </c>
      <c r="G44" s="36"/>
      <c r="H44" s="36">
        <v>20</v>
      </c>
      <c r="I44" s="36" t="s">
        <v>649</v>
      </c>
      <c r="J44" s="39" t="s">
        <v>436</v>
      </c>
      <c r="K44" s="128">
        <v>876</v>
      </c>
      <c r="L44" s="36" t="s">
        <v>209</v>
      </c>
      <c r="M44" s="128">
        <v>1</v>
      </c>
      <c r="N44" s="36">
        <v>34406000000</v>
      </c>
      <c r="O44" s="36" t="s">
        <v>210</v>
      </c>
      <c r="P44" s="108" t="s">
        <v>198</v>
      </c>
      <c r="Q44" s="36" t="s">
        <v>204</v>
      </c>
      <c r="R44" s="36" t="s">
        <v>203</v>
      </c>
      <c r="S44" s="36" t="s">
        <v>648</v>
      </c>
      <c r="T44" s="111" t="s">
        <v>224</v>
      </c>
      <c r="U44" s="118">
        <v>43101</v>
      </c>
      <c r="V44" s="153" t="s">
        <v>205</v>
      </c>
      <c r="W44" s="151">
        <v>43101</v>
      </c>
      <c r="X44" s="151">
        <v>43465</v>
      </c>
      <c r="Y44" s="38">
        <v>14400</v>
      </c>
      <c r="Z44" s="43" t="s">
        <v>46</v>
      </c>
      <c r="AA44" s="168">
        <f t="shared" si="1"/>
        <v>14400</v>
      </c>
      <c r="AB44" s="39" t="s">
        <v>46</v>
      </c>
      <c r="AC44" s="36">
        <v>12</v>
      </c>
      <c r="AD44" s="36" t="s">
        <v>492</v>
      </c>
      <c r="AE44" s="36" t="s">
        <v>378</v>
      </c>
      <c r="AF44" s="36"/>
      <c r="AG44" s="36"/>
      <c r="AH44" s="36" t="s">
        <v>493</v>
      </c>
      <c r="AI44" s="36" t="s">
        <v>202</v>
      </c>
      <c r="AJ44" s="36" t="s">
        <v>202</v>
      </c>
      <c r="AK44" s="36"/>
      <c r="AL44" s="58"/>
      <c r="AM44" s="58"/>
      <c r="AN44" s="40"/>
      <c r="AO44" s="40"/>
      <c r="AP44" s="40"/>
      <c r="AQ44" s="41"/>
    </row>
    <row r="45" spans="1:43" ht="68.25" customHeight="1" x14ac:dyDescent="0.25">
      <c r="A45" s="34">
        <v>2018</v>
      </c>
      <c r="B45" s="35">
        <v>21</v>
      </c>
      <c r="C45" s="36"/>
      <c r="D45" s="108" t="s">
        <v>198</v>
      </c>
      <c r="E45" s="36" t="s">
        <v>656</v>
      </c>
      <c r="F45" s="36" t="s">
        <v>655</v>
      </c>
      <c r="G45" s="36"/>
      <c r="H45" s="36">
        <v>21</v>
      </c>
      <c r="I45" s="36" t="s">
        <v>651</v>
      </c>
      <c r="J45" s="39" t="s">
        <v>436</v>
      </c>
      <c r="K45" s="128">
        <v>876</v>
      </c>
      <c r="L45" s="36" t="s">
        <v>209</v>
      </c>
      <c r="M45" s="128">
        <v>1</v>
      </c>
      <c r="N45" s="36">
        <v>34406000000</v>
      </c>
      <c r="O45" s="36" t="s">
        <v>210</v>
      </c>
      <c r="P45" s="108" t="s">
        <v>198</v>
      </c>
      <c r="Q45" s="36" t="s">
        <v>204</v>
      </c>
      <c r="R45" s="36" t="s">
        <v>203</v>
      </c>
      <c r="S45" s="36" t="s">
        <v>650</v>
      </c>
      <c r="T45" s="111" t="s">
        <v>224</v>
      </c>
      <c r="U45" s="118">
        <v>43101</v>
      </c>
      <c r="V45" s="153" t="s">
        <v>205</v>
      </c>
      <c r="W45" s="151">
        <v>43101</v>
      </c>
      <c r="X45" s="151">
        <v>43465</v>
      </c>
      <c r="Y45" s="38">
        <v>16800</v>
      </c>
      <c r="Z45" s="43" t="s">
        <v>46</v>
      </c>
      <c r="AA45" s="168">
        <f t="shared" si="1"/>
        <v>16800</v>
      </c>
      <c r="AB45" s="39" t="s">
        <v>46</v>
      </c>
      <c r="AC45" s="36">
        <v>12</v>
      </c>
      <c r="AD45" s="36" t="s">
        <v>492</v>
      </c>
      <c r="AE45" s="36" t="s">
        <v>378</v>
      </c>
      <c r="AF45" s="36"/>
      <c r="AG45" s="36"/>
      <c r="AH45" s="36" t="s">
        <v>493</v>
      </c>
      <c r="AI45" s="36" t="s">
        <v>202</v>
      </c>
      <c r="AJ45" s="36" t="s">
        <v>202</v>
      </c>
      <c r="AK45" s="36"/>
      <c r="AL45" s="58"/>
      <c r="AM45" s="58"/>
      <c r="AN45" s="40"/>
      <c r="AO45" s="40"/>
      <c r="AP45" s="40"/>
      <c r="AQ45" s="41"/>
    </row>
    <row r="46" spans="1:43" ht="54" customHeight="1" x14ac:dyDescent="0.25">
      <c r="A46" s="34">
        <v>2018</v>
      </c>
      <c r="B46" s="35">
        <v>22</v>
      </c>
      <c r="C46" s="36"/>
      <c r="D46" s="108" t="s">
        <v>198</v>
      </c>
      <c r="E46" s="36" t="s">
        <v>463</v>
      </c>
      <c r="F46" s="36" t="s">
        <v>463</v>
      </c>
      <c r="G46" s="36"/>
      <c r="H46" s="36">
        <v>22</v>
      </c>
      <c r="I46" s="36" t="s">
        <v>462</v>
      </c>
      <c r="J46" s="39" t="s">
        <v>436</v>
      </c>
      <c r="K46" s="128">
        <v>876</v>
      </c>
      <c r="L46" s="36" t="s">
        <v>209</v>
      </c>
      <c r="M46" s="128">
        <v>1</v>
      </c>
      <c r="N46" s="36">
        <v>34406000000</v>
      </c>
      <c r="O46" s="36" t="s">
        <v>210</v>
      </c>
      <c r="P46" s="108" t="s">
        <v>198</v>
      </c>
      <c r="Q46" s="36" t="s">
        <v>204</v>
      </c>
      <c r="R46" s="36" t="s">
        <v>203</v>
      </c>
      <c r="S46" s="36" t="s">
        <v>465</v>
      </c>
      <c r="T46" s="111" t="s">
        <v>224</v>
      </c>
      <c r="U46" s="123" t="s">
        <v>383</v>
      </c>
      <c r="V46" s="151">
        <v>43101</v>
      </c>
      <c r="W46" s="151">
        <v>43101</v>
      </c>
      <c r="X46" s="151">
        <v>43465</v>
      </c>
      <c r="Y46" s="38">
        <v>18000</v>
      </c>
      <c r="Z46" s="55" t="s">
        <v>46</v>
      </c>
      <c r="AA46" s="168">
        <f>+Y46</f>
        <v>18000</v>
      </c>
      <c r="AB46" s="39" t="s">
        <v>46</v>
      </c>
      <c r="AC46" s="36">
        <v>12</v>
      </c>
      <c r="AD46" s="36" t="s">
        <v>466</v>
      </c>
      <c r="AE46" s="36" t="s">
        <v>200</v>
      </c>
      <c r="AF46" s="36"/>
      <c r="AG46" s="36"/>
      <c r="AH46" s="36" t="s">
        <v>467</v>
      </c>
      <c r="AI46" s="36" t="s">
        <v>202</v>
      </c>
      <c r="AJ46" s="36" t="s">
        <v>202</v>
      </c>
      <c r="AK46" s="36"/>
      <c r="AL46" s="36"/>
      <c r="AM46" s="1"/>
      <c r="AN46" s="40"/>
      <c r="AO46" s="40"/>
      <c r="AP46" s="40"/>
      <c r="AQ46" s="41"/>
    </row>
    <row r="47" spans="1:43" ht="51" customHeight="1" x14ac:dyDescent="0.25">
      <c r="A47" s="34">
        <v>2018</v>
      </c>
      <c r="B47" s="35">
        <v>23</v>
      </c>
      <c r="C47" s="36"/>
      <c r="D47" s="108" t="s">
        <v>198</v>
      </c>
      <c r="E47" s="36" t="s">
        <v>482</v>
      </c>
      <c r="F47" s="36" t="s">
        <v>483</v>
      </c>
      <c r="G47" s="36"/>
      <c r="H47" s="36">
        <v>23</v>
      </c>
      <c r="I47" s="36" t="s">
        <v>481</v>
      </c>
      <c r="J47" s="39" t="s">
        <v>436</v>
      </c>
      <c r="K47" s="128">
        <v>876</v>
      </c>
      <c r="L47" s="36" t="s">
        <v>209</v>
      </c>
      <c r="M47" s="128">
        <v>1</v>
      </c>
      <c r="N47" s="36">
        <v>34406000000</v>
      </c>
      <c r="O47" s="36" t="s">
        <v>210</v>
      </c>
      <c r="P47" s="108" t="s">
        <v>198</v>
      </c>
      <c r="Q47" s="36" t="s">
        <v>204</v>
      </c>
      <c r="R47" s="36" t="s">
        <v>203</v>
      </c>
      <c r="S47" s="36" t="s">
        <v>484</v>
      </c>
      <c r="T47" s="112" t="s">
        <v>224</v>
      </c>
      <c r="U47" s="123" t="s">
        <v>383</v>
      </c>
      <c r="V47" s="151">
        <v>43101</v>
      </c>
      <c r="W47" s="151">
        <v>43101</v>
      </c>
      <c r="X47" s="151">
        <v>43465</v>
      </c>
      <c r="Y47" s="38">
        <v>40300</v>
      </c>
      <c r="Z47" s="42" t="s">
        <v>46</v>
      </c>
      <c r="AA47" s="168">
        <f>Y47</f>
        <v>40300</v>
      </c>
      <c r="AB47" s="39" t="s">
        <v>46</v>
      </c>
      <c r="AC47" s="36">
        <v>12</v>
      </c>
      <c r="AD47" s="36" t="s">
        <v>479</v>
      </c>
      <c r="AE47" s="36" t="s">
        <v>378</v>
      </c>
      <c r="AF47" s="36"/>
      <c r="AG47" s="36"/>
      <c r="AH47" s="36" t="s">
        <v>480</v>
      </c>
      <c r="AI47" s="36" t="s">
        <v>202</v>
      </c>
      <c r="AJ47" s="36" t="s">
        <v>202</v>
      </c>
      <c r="AK47" s="36"/>
      <c r="AL47" s="36"/>
      <c r="AM47" s="1"/>
      <c r="AN47" s="40"/>
      <c r="AO47" s="40"/>
      <c r="AP47" s="40"/>
      <c r="AQ47" s="41"/>
    </row>
    <row r="48" spans="1:43" ht="51.75" customHeight="1" x14ac:dyDescent="0.25">
      <c r="A48" s="34">
        <v>2018</v>
      </c>
      <c r="B48" s="35">
        <v>24</v>
      </c>
      <c r="C48" s="36"/>
      <c r="D48" s="108" t="s">
        <v>198</v>
      </c>
      <c r="E48" s="36" t="s">
        <v>497</v>
      </c>
      <c r="F48" s="36" t="s">
        <v>497</v>
      </c>
      <c r="G48" s="36"/>
      <c r="H48" s="36">
        <v>24</v>
      </c>
      <c r="I48" s="36" t="s">
        <v>506</v>
      </c>
      <c r="J48" s="39" t="s">
        <v>436</v>
      </c>
      <c r="K48" s="128">
        <v>876</v>
      </c>
      <c r="L48" s="36" t="s">
        <v>209</v>
      </c>
      <c r="M48" s="128">
        <v>1</v>
      </c>
      <c r="N48" s="36">
        <v>34406000000</v>
      </c>
      <c r="O48" s="36" t="s">
        <v>210</v>
      </c>
      <c r="P48" s="108" t="s">
        <v>198</v>
      </c>
      <c r="Q48" s="36" t="s">
        <v>204</v>
      </c>
      <c r="R48" s="36" t="s">
        <v>203</v>
      </c>
      <c r="S48" s="36" t="s">
        <v>507</v>
      </c>
      <c r="T48" s="112" t="s">
        <v>224</v>
      </c>
      <c r="U48" s="123" t="s">
        <v>383</v>
      </c>
      <c r="V48" s="151">
        <v>43101</v>
      </c>
      <c r="W48" s="151">
        <v>43101</v>
      </c>
      <c r="X48" s="151">
        <v>43465</v>
      </c>
      <c r="Y48" s="38">
        <v>80000</v>
      </c>
      <c r="Z48" s="42" t="s">
        <v>46</v>
      </c>
      <c r="AA48" s="168">
        <f>Y48</f>
        <v>80000</v>
      </c>
      <c r="AB48" s="39" t="s">
        <v>46</v>
      </c>
      <c r="AC48" s="36">
        <v>12</v>
      </c>
      <c r="AD48" s="36" t="s">
        <v>504</v>
      </c>
      <c r="AE48" s="36" t="s">
        <v>378</v>
      </c>
      <c r="AF48" s="36"/>
      <c r="AG48" s="36"/>
      <c r="AH48" s="36" t="s">
        <v>505</v>
      </c>
      <c r="AI48" s="36" t="s">
        <v>202</v>
      </c>
      <c r="AJ48" s="36" t="s">
        <v>202</v>
      </c>
      <c r="AK48" s="36"/>
      <c r="AL48" s="36"/>
      <c r="AM48" s="36"/>
      <c r="AN48" s="40"/>
      <c r="AO48" s="40"/>
      <c r="AP48" s="40"/>
      <c r="AQ48" s="41"/>
    </row>
    <row r="49" spans="1:43" ht="34.5" customHeight="1" x14ac:dyDescent="0.25">
      <c r="A49" s="34">
        <v>2018</v>
      </c>
      <c r="B49" s="35">
        <v>25</v>
      </c>
      <c r="C49" s="36"/>
      <c r="D49" s="108" t="s">
        <v>198</v>
      </c>
      <c r="E49" s="36" t="s">
        <v>497</v>
      </c>
      <c r="F49" s="36" t="s">
        <v>497</v>
      </c>
      <c r="G49" s="36"/>
      <c r="H49" s="36">
        <v>25</v>
      </c>
      <c r="I49" s="36" t="s">
        <v>509</v>
      </c>
      <c r="J49" s="39" t="s">
        <v>436</v>
      </c>
      <c r="K49" s="128">
        <v>876</v>
      </c>
      <c r="L49" s="36" t="s">
        <v>209</v>
      </c>
      <c r="M49" s="128">
        <v>1</v>
      </c>
      <c r="N49" s="36">
        <v>34406000000</v>
      </c>
      <c r="O49" s="36" t="s">
        <v>210</v>
      </c>
      <c r="P49" s="108" t="s">
        <v>198</v>
      </c>
      <c r="Q49" s="117" t="s">
        <v>204</v>
      </c>
      <c r="R49" s="117" t="s">
        <v>203</v>
      </c>
      <c r="S49" s="117" t="s">
        <v>612</v>
      </c>
      <c r="T49" s="111" t="s">
        <v>224</v>
      </c>
      <c r="U49" s="123" t="s">
        <v>383</v>
      </c>
      <c r="V49" s="151">
        <v>43101</v>
      </c>
      <c r="W49" s="151">
        <v>43101</v>
      </c>
      <c r="X49" s="151">
        <v>43465</v>
      </c>
      <c r="Y49" s="38">
        <v>90000</v>
      </c>
      <c r="Z49" s="42" t="s">
        <v>46</v>
      </c>
      <c r="AA49" s="168">
        <f>Y49</f>
        <v>90000</v>
      </c>
      <c r="AB49" s="39" t="s">
        <v>46</v>
      </c>
      <c r="AC49" s="36">
        <v>12</v>
      </c>
      <c r="AD49" s="36" t="s">
        <v>504</v>
      </c>
      <c r="AE49" s="36" t="s">
        <v>378</v>
      </c>
      <c r="AF49" s="36"/>
      <c r="AG49" s="36"/>
      <c r="AH49" s="36" t="s">
        <v>505</v>
      </c>
      <c r="AI49" s="36" t="s">
        <v>202</v>
      </c>
      <c r="AJ49" s="36" t="s">
        <v>202</v>
      </c>
      <c r="AK49" s="36"/>
      <c r="AL49" s="36"/>
      <c r="AM49" s="1"/>
      <c r="AN49" s="40"/>
      <c r="AO49" s="40"/>
      <c r="AP49" s="40"/>
      <c r="AQ49" s="41"/>
    </row>
    <row r="50" spans="1:43" ht="39.75" customHeight="1" x14ac:dyDescent="0.25">
      <c r="A50" s="34">
        <v>2018</v>
      </c>
      <c r="B50" s="35">
        <v>26</v>
      </c>
      <c r="C50" s="36"/>
      <c r="D50" s="108" t="s">
        <v>198</v>
      </c>
      <c r="E50" s="36" t="s">
        <v>497</v>
      </c>
      <c r="F50" s="36" t="s">
        <v>497</v>
      </c>
      <c r="G50" s="36"/>
      <c r="H50" s="36">
        <v>26</v>
      </c>
      <c r="I50" s="36" t="s">
        <v>510</v>
      </c>
      <c r="J50" s="39" t="s">
        <v>436</v>
      </c>
      <c r="K50" s="128">
        <v>876</v>
      </c>
      <c r="L50" s="36" t="s">
        <v>209</v>
      </c>
      <c r="M50" s="128">
        <v>1</v>
      </c>
      <c r="N50" s="36">
        <v>34406000000</v>
      </c>
      <c r="O50" s="36" t="s">
        <v>210</v>
      </c>
      <c r="P50" s="108" t="s">
        <v>198</v>
      </c>
      <c r="Q50" s="117" t="s">
        <v>204</v>
      </c>
      <c r="R50" s="117" t="s">
        <v>203</v>
      </c>
      <c r="S50" s="117" t="s">
        <v>612</v>
      </c>
      <c r="T50" s="111" t="s">
        <v>224</v>
      </c>
      <c r="U50" s="123" t="s">
        <v>383</v>
      </c>
      <c r="V50" s="151">
        <v>43101</v>
      </c>
      <c r="W50" s="151">
        <v>43101</v>
      </c>
      <c r="X50" s="151">
        <v>43465</v>
      </c>
      <c r="Y50" s="38">
        <v>36000</v>
      </c>
      <c r="Z50" s="43" t="s">
        <v>46</v>
      </c>
      <c r="AA50" s="168">
        <f>Y50</f>
        <v>36000</v>
      </c>
      <c r="AB50" s="39" t="s">
        <v>46</v>
      </c>
      <c r="AC50" s="36">
        <v>12</v>
      </c>
      <c r="AD50" s="36" t="s">
        <v>504</v>
      </c>
      <c r="AE50" s="36" t="s">
        <v>378</v>
      </c>
      <c r="AF50" s="36"/>
      <c r="AG50" s="36"/>
      <c r="AH50" s="36" t="s">
        <v>505</v>
      </c>
      <c r="AI50" s="36" t="s">
        <v>202</v>
      </c>
      <c r="AJ50" s="36" t="s">
        <v>202</v>
      </c>
      <c r="AK50" s="36"/>
      <c r="AL50" s="58"/>
      <c r="AM50" s="58"/>
      <c r="AN50" s="40"/>
      <c r="AO50" s="40"/>
      <c r="AP50" s="40"/>
      <c r="AQ50" s="41"/>
    </row>
    <row r="51" spans="1:43" ht="54.75" customHeight="1" x14ac:dyDescent="0.25">
      <c r="A51" s="34">
        <v>2018</v>
      </c>
      <c r="B51" s="35">
        <v>27</v>
      </c>
      <c r="C51" s="36"/>
      <c r="D51" s="108" t="s">
        <v>198</v>
      </c>
      <c r="E51" s="36" t="s">
        <v>381</v>
      </c>
      <c r="F51" s="36" t="s">
        <v>382</v>
      </c>
      <c r="G51" s="36"/>
      <c r="H51" s="36">
        <v>27</v>
      </c>
      <c r="I51" s="36" t="s">
        <v>476</v>
      </c>
      <c r="J51" s="39" t="s">
        <v>436</v>
      </c>
      <c r="K51" s="128">
        <v>876</v>
      </c>
      <c r="L51" s="36" t="s">
        <v>209</v>
      </c>
      <c r="M51" s="128">
        <v>1</v>
      </c>
      <c r="N51" s="36">
        <v>34406000000</v>
      </c>
      <c r="O51" s="36" t="s">
        <v>210</v>
      </c>
      <c r="P51" s="108" t="s">
        <v>198</v>
      </c>
      <c r="Q51" s="117" t="s">
        <v>204</v>
      </c>
      <c r="R51" s="117" t="s">
        <v>203</v>
      </c>
      <c r="S51" s="117" t="s">
        <v>477</v>
      </c>
      <c r="T51" s="111" t="s">
        <v>224</v>
      </c>
      <c r="U51" s="124" t="s">
        <v>241</v>
      </c>
      <c r="V51" s="118">
        <v>43131</v>
      </c>
      <c r="W51" s="118">
        <v>43132</v>
      </c>
      <c r="X51" s="118">
        <v>43159</v>
      </c>
      <c r="Y51" s="114">
        <v>27700</v>
      </c>
      <c r="Z51" s="42" t="s">
        <v>46</v>
      </c>
      <c r="AA51" s="168">
        <f t="shared" ref="AA51:AA56" si="2">+Y51</f>
        <v>27700</v>
      </c>
      <c r="AB51" s="39" t="s">
        <v>46</v>
      </c>
      <c r="AC51" s="36">
        <v>14</v>
      </c>
      <c r="AD51" s="36" t="s">
        <v>424</v>
      </c>
      <c r="AE51" s="36" t="s">
        <v>378</v>
      </c>
      <c r="AF51" s="36"/>
      <c r="AG51" s="36"/>
      <c r="AH51" s="36" t="s">
        <v>425</v>
      </c>
      <c r="AI51" s="36" t="s">
        <v>202</v>
      </c>
      <c r="AJ51" s="36" t="s">
        <v>202</v>
      </c>
      <c r="AK51" s="36"/>
      <c r="AL51" s="36"/>
      <c r="AM51" s="36"/>
      <c r="AN51" s="40"/>
      <c r="AO51" s="40"/>
      <c r="AP51" s="40"/>
      <c r="AQ51" s="41"/>
    </row>
    <row r="52" spans="1:43" ht="57.75" customHeight="1" x14ac:dyDescent="0.25">
      <c r="A52" s="34">
        <v>2018</v>
      </c>
      <c r="B52" s="35">
        <v>28</v>
      </c>
      <c r="C52" s="36"/>
      <c r="D52" s="108" t="s">
        <v>198</v>
      </c>
      <c r="E52" s="36" t="s">
        <v>283</v>
      </c>
      <c r="F52" s="36" t="s">
        <v>284</v>
      </c>
      <c r="G52" s="36"/>
      <c r="H52" s="36">
        <v>28</v>
      </c>
      <c r="I52" s="36" t="s">
        <v>282</v>
      </c>
      <c r="J52" s="110" t="s">
        <v>208</v>
      </c>
      <c r="K52" s="128">
        <v>876</v>
      </c>
      <c r="L52" s="36" t="s">
        <v>209</v>
      </c>
      <c r="M52" s="128">
        <v>1</v>
      </c>
      <c r="N52" s="36">
        <v>34406000000</v>
      </c>
      <c r="O52" s="36" t="s">
        <v>210</v>
      </c>
      <c r="P52" s="108" t="s">
        <v>198</v>
      </c>
      <c r="Q52" s="36" t="s">
        <v>222</v>
      </c>
      <c r="R52" s="36" t="s">
        <v>223</v>
      </c>
      <c r="S52" s="36"/>
      <c r="T52" s="111" t="s">
        <v>224</v>
      </c>
      <c r="U52" s="123" t="s">
        <v>285</v>
      </c>
      <c r="V52" s="151">
        <v>43146</v>
      </c>
      <c r="W52" s="151">
        <v>43147</v>
      </c>
      <c r="X52" s="151">
        <v>43465</v>
      </c>
      <c r="Y52" s="114">
        <v>151950</v>
      </c>
      <c r="Z52" s="42" t="s">
        <v>46</v>
      </c>
      <c r="AA52" s="168">
        <f t="shared" si="2"/>
        <v>151950</v>
      </c>
      <c r="AB52" s="39" t="s">
        <v>46</v>
      </c>
      <c r="AC52" s="36">
        <v>12</v>
      </c>
      <c r="AD52" s="36" t="s">
        <v>280</v>
      </c>
      <c r="AE52" s="36" t="s">
        <v>200</v>
      </c>
      <c r="AF52" s="36"/>
      <c r="AG52" s="36"/>
      <c r="AH52" s="36" t="s">
        <v>281</v>
      </c>
      <c r="AI52" s="36" t="s">
        <v>202</v>
      </c>
      <c r="AJ52" s="36" t="s">
        <v>202</v>
      </c>
      <c r="AK52" s="36"/>
      <c r="AL52" s="36"/>
      <c r="AM52" s="1"/>
      <c r="AN52" s="40"/>
      <c r="AO52" s="40"/>
      <c r="AP52" s="40"/>
      <c r="AQ52" s="41"/>
    </row>
    <row r="53" spans="1:43" ht="37.5" customHeight="1" x14ac:dyDescent="0.25">
      <c r="A53" s="34">
        <v>2018</v>
      </c>
      <c r="B53" s="35">
        <v>29</v>
      </c>
      <c r="C53" s="36"/>
      <c r="D53" s="108" t="s">
        <v>198</v>
      </c>
      <c r="E53" s="36" t="s">
        <v>287</v>
      </c>
      <c r="F53" s="36" t="s">
        <v>287</v>
      </c>
      <c r="G53" s="36"/>
      <c r="H53" s="36">
        <v>29</v>
      </c>
      <c r="I53" s="36" t="s">
        <v>286</v>
      </c>
      <c r="J53" s="110" t="s">
        <v>208</v>
      </c>
      <c r="K53" s="128">
        <v>876</v>
      </c>
      <c r="L53" s="36" t="s">
        <v>209</v>
      </c>
      <c r="M53" s="128">
        <v>1</v>
      </c>
      <c r="N53" s="36">
        <v>34406000000</v>
      </c>
      <c r="O53" s="36" t="s">
        <v>210</v>
      </c>
      <c r="P53" s="108" t="s">
        <v>198</v>
      </c>
      <c r="Q53" s="36" t="s">
        <v>222</v>
      </c>
      <c r="R53" s="36" t="s">
        <v>223</v>
      </c>
      <c r="S53" s="36"/>
      <c r="T53" s="111" t="s">
        <v>224</v>
      </c>
      <c r="U53" s="123" t="s">
        <v>285</v>
      </c>
      <c r="V53" s="151">
        <v>43146</v>
      </c>
      <c r="W53" s="151">
        <v>43147</v>
      </c>
      <c r="X53" s="151">
        <v>43465</v>
      </c>
      <c r="Y53" s="38">
        <v>828000</v>
      </c>
      <c r="Z53" s="129" t="s">
        <v>46</v>
      </c>
      <c r="AA53" s="168">
        <f t="shared" si="2"/>
        <v>828000</v>
      </c>
      <c r="AB53" s="39" t="s">
        <v>46</v>
      </c>
      <c r="AC53" s="36">
        <v>11</v>
      </c>
      <c r="AD53" s="36" t="s">
        <v>288</v>
      </c>
      <c r="AE53" s="36" t="s">
        <v>200</v>
      </c>
      <c r="AF53" s="36"/>
      <c r="AG53" s="36"/>
      <c r="AH53" s="36" t="s">
        <v>289</v>
      </c>
      <c r="AI53" s="36" t="s">
        <v>202</v>
      </c>
      <c r="AJ53" s="36" t="s">
        <v>202</v>
      </c>
      <c r="AK53" s="36"/>
      <c r="AL53" s="36"/>
      <c r="AM53" s="1"/>
      <c r="AN53" s="40"/>
      <c r="AO53" s="40"/>
      <c r="AP53" s="40"/>
      <c r="AQ53" s="41"/>
    </row>
    <row r="54" spans="1:43" ht="51" customHeight="1" x14ac:dyDescent="0.25">
      <c r="A54" s="34">
        <v>2018</v>
      </c>
      <c r="B54" s="35">
        <v>30</v>
      </c>
      <c r="C54" s="36"/>
      <c r="D54" s="108" t="s">
        <v>198</v>
      </c>
      <c r="E54" s="36" t="s">
        <v>291</v>
      </c>
      <c r="F54" s="36" t="s">
        <v>291</v>
      </c>
      <c r="G54" s="36"/>
      <c r="H54" s="36">
        <v>30</v>
      </c>
      <c r="I54" s="36" t="s">
        <v>293</v>
      </c>
      <c r="J54" s="110" t="s">
        <v>208</v>
      </c>
      <c r="K54" s="128">
        <v>876</v>
      </c>
      <c r="L54" s="36" t="s">
        <v>209</v>
      </c>
      <c r="M54" s="128">
        <v>1</v>
      </c>
      <c r="N54" s="36">
        <v>34406000000</v>
      </c>
      <c r="O54" s="36" t="s">
        <v>210</v>
      </c>
      <c r="P54" s="108" t="s">
        <v>198</v>
      </c>
      <c r="Q54" s="36" t="s">
        <v>222</v>
      </c>
      <c r="R54" s="36" t="s">
        <v>223</v>
      </c>
      <c r="S54" s="36"/>
      <c r="T54" s="111" t="s">
        <v>224</v>
      </c>
      <c r="U54" s="123" t="s">
        <v>285</v>
      </c>
      <c r="V54" s="151">
        <v>43146</v>
      </c>
      <c r="W54" s="151">
        <v>43147</v>
      </c>
      <c r="X54" s="151">
        <v>43465</v>
      </c>
      <c r="Y54" s="38">
        <v>124484.5</v>
      </c>
      <c r="Z54" s="43" t="s">
        <v>46</v>
      </c>
      <c r="AA54" s="168">
        <f t="shared" si="2"/>
        <v>124484.5</v>
      </c>
      <c r="AB54" s="39" t="s">
        <v>46</v>
      </c>
      <c r="AC54" s="36">
        <v>11</v>
      </c>
      <c r="AD54" s="36" t="s">
        <v>290</v>
      </c>
      <c r="AE54" s="36" t="s">
        <v>200</v>
      </c>
      <c r="AF54" s="36"/>
      <c r="AG54" s="36"/>
      <c r="AH54" s="36" t="s">
        <v>292</v>
      </c>
      <c r="AI54" s="36" t="s">
        <v>202</v>
      </c>
      <c r="AJ54" s="36" t="s">
        <v>202</v>
      </c>
      <c r="AK54" s="36"/>
      <c r="AL54" s="58"/>
      <c r="AM54" s="58"/>
      <c r="AN54" s="40"/>
      <c r="AO54" s="40"/>
      <c r="AP54" s="40"/>
      <c r="AQ54" s="41"/>
    </row>
    <row r="55" spans="1:43" ht="63.75" customHeight="1" x14ac:dyDescent="0.25">
      <c r="A55" s="34">
        <v>2018</v>
      </c>
      <c r="B55" s="35">
        <v>31</v>
      </c>
      <c r="C55" s="36"/>
      <c r="D55" s="108" t="s">
        <v>198</v>
      </c>
      <c r="E55" s="36" t="s">
        <v>392</v>
      </c>
      <c r="F55" s="36" t="s">
        <v>392</v>
      </c>
      <c r="G55" s="36"/>
      <c r="H55" s="36">
        <v>31</v>
      </c>
      <c r="I55" s="117" t="s">
        <v>643</v>
      </c>
      <c r="J55" s="39" t="s">
        <v>436</v>
      </c>
      <c r="K55" s="128">
        <v>876</v>
      </c>
      <c r="L55" s="36" t="s">
        <v>209</v>
      </c>
      <c r="M55" s="128">
        <v>1</v>
      </c>
      <c r="N55" s="36">
        <v>34406000000</v>
      </c>
      <c r="O55" s="36" t="s">
        <v>210</v>
      </c>
      <c r="P55" s="108" t="s">
        <v>198</v>
      </c>
      <c r="Q55" s="36" t="s">
        <v>222</v>
      </c>
      <c r="R55" s="36" t="s">
        <v>223</v>
      </c>
      <c r="S55" s="36"/>
      <c r="T55" s="111" t="s">
        <v>224</v>
      </c>
      <c r="U55" s="124" t="s">
        <v>285</v>
      </c>
      <c r="V55" s="118">
        <v>43146</v>
      </c>
      <c r="W55" s="118">
        <v>43147</v>
      </c>
      <c r="X55" s="151">
        <v>43465</v>
      </c>
      <c r="Y55" s="38">
        <f>590000+30093-80000-45971</f>
        <v>494122</v>
      </c>
      <c r="Z55" s="55" t="s">
        <v>46</v>
      </c>
      <c r="AA55" s="168">
        <f t="shared" si="2"/>
        <v>494122</v>
      </c>
      <c r="AB55" s="39" t="s">
        <v>46</v>
      </c>
      <c r="AC55" s="113" t="s">
        <v>457</v>
      </c>
      <c r="AD55" s="36" t="s">
        <v>377</v>
      </c>
      <c r="AE55" s="36" t="s">
        <v>378</v>
      </c>
      <c r="AF55" s="36"/>
      <c r="AG55" s="36"/>
      <c r="AH55" s="36" t="s">
        <v>379</v>
      </c>
      <c r="AI55" s="36" t="s">
        <v>202</v>
      </c>
      <c r="AJ55" s="36" t="s">
        <v>202</v>
      </c>
      <c r="AK55" s="36"/>
      <c r="AL55" s="36"/>
      <c r="AM55" s="1"/>
      <c r="AN55" s="40"/>
      <c r="AO55" s="40"/>
      <c r="AP55" s="40"/>
      <c r="AQ55" s="41"/>
    </row>
    <row r="56" spans="1:43" ht="69.75" customHeight="1" x14ac:dyDescent="0.25">
      <c r="A56" s="34">
        <v>2018</v>
      </c>
      <c r="B56" s="35">
        <v>32</v>
      </c>
      <c r="C56" s="36"/>
      <c r="D56" s="108" t="s">
        <v>198</v>
      </c>
      <c r="E56" s="36" t="s">
        <v>221</v>
      </c>
      <c r="F56" s="36">
        <v>27</v>
      </c>
      <c r="G56" s="36"/>
      <c r="H56" s="36">
        <v>32</v>
      </c>
      <c r="I56" s="36" t="s">
        <v>353</v>
      </c>
      <c r="J56" s="110" t="s">
        <v>208</v>
      </c>
      <c r="K56" s="128">
        <v>876</v>
      </c>
      <c r="L56" s="36" t="s">
        <v>209</v>
      </c>
      <c r="M56" s="128">
        <v>1</v>
      </c>
      <c r="N56" s="36">
        <v>34406000000</v>
      </c>
      <c r="O56" s="36" t="s">
        <v>210</v>
      </c>
      <c r="P56" s="108" t="s">
        <v>198</v>
      </c>
      <c r="Q56" s="36" t="s">
        <v>308</v>
      </c>
      <c r="R56" s="36" t="s">
        <v>223</v>
      </c>
      <c r="S56" s="36"/>
      <c r="T56" s="111" t="s">
        <v>224</v>
      </c>
      <c r="U56" s="124" t="s">
        <v>285</v>
      </c>
      <c r="V56" s="118">
        <v>43146</v>
      </c>
      <c r="W56" s="118">
        <v>43147</v>
      </c>
      <c r="X56" s="151">
        <v>43465</v>
      </c>
      <c r="Y56" s="38">
        <v>140000</v>
      </c>
      <c r="Z56" s="42" t="s">
        <v>46</v>
      </c>
      <c r="AA56" s="168">
        <f t="shared" si="2"/>
        <v>140000</v>
      </c>
      <c r="AB56" s="39" t="s">
        <v>46</v>
      </c>
      <c r="AC56" s="36">
        <v>2</v>
      </c>
      <c r="AD56" s="36" t="s">
        <v>319</v>
      </c>
      <c r="AE56" s="36" t="s">
        <v>200</v>
      </c>
      <c r="AF56" s="36"/>
      <c r="AG56" s="36"/>
      <c r="AH56" s="36" t="s">
        <v>320</v>
      </c>
      <c r="AI56" s="36" t="s">
        <v>202</v>
      </c>
      <c r="AJ56" s="36" t="s">
        <v>202</v>
      </c>
      <c r="AK56" s="36"/>
      <c r="AL56" s="36"/>
      <c r="AM56" s="1"/>
      <c r="AN56" s="40"/>
      <c r="AO56" s="40"/>
      <c r="AP56" s="40"/>
      <c r="AQ56" s="41"/>
    </row>
    <row r="57" spans="1:43" ht="101.25" customHeight="1" x14ac:dyDescent="0.25">
      <c r="A57" s="34">
        <v>2018</v>
      </c>
      <c r="B57" s="35">
        <v>33</v>
      </c>
      <c r="C57" s="36"/>
      <c r="D57" s="108" t="s">
        <v>198</v>
      </c>
      <c r="E57" s="36" t="s">
        <v>375</v>
      </c>
      <c r="F57" s="36" t="s">
        <v>375</v>
      </c>
      <c r="G57" s="36"/>
      <c r="H57" s="36">
        <v>33</v>
      </c>
      <c r="I57" s="36" t="s">
        <v>637</v>
      </c>
      <c r="J57" s="39" t="s">
        <v>436</v>
      </c>
      <c r="K57" s="128">
        <v>876</v>
      </c>
      <c r="L57" s="36" t="s">
        <v>209</v>
      </c>
      <c r="M57" s="128">
        <v>1</v>
      </c>
      <c r="N57" s="36">
        <v>34406000000</v>
      </c>
      <c r="O57" s="36" t="s">
        <v>210</v>
      </c>
      <c r="P57" s="108" t="s">
        <v>198</v>
      </c>
      <c r="Q57" s="36" t="s">
        <v>222</v>
      </c>
      <c r="R57" s="36" t="s">
        <v>223</v>
      </c>
      <c r="S57" s="36"/>
      <c r="T57" s="112" t="s">
        <v>224</v>
      </c>
      <c r="U57" s="123" t="s">
        <v>376</v>
      </c>
      <c r="V57" s="151">
        <v>43152</v>
      </c>
      <c r="W57" s="151">
        <v>43160</v>
      </c>
      <c r="X57" s="151">
        <v>43524</v>
      </c>
      <c r="Y57" s="38">
        <f>204000+120000</f>
        <v>324000</v>
      </c>
      <c r="Z57" s="42" t="s">
        <v>46</v>
      </c>
      <c r="AA57" s="168">
        <v>270000</v>
      </c>
      <c r="AB57" s="39">
        <f>34000+20000</f>
        <v>54000</v>
      </c>
      <c r="AC57" s="36">
        <v>4</v>
      </c>
      <c r="AD57" s="36" t="s">
        <v>377</v>
      </c>
      <c r="AE57" s="36" t="s">
        <v>378</v>
      </c>
      <c r="AF57" s="36"/>
      <c r="AG57" s="36"/>
      <c r="AH57" s="36" t="s">
        <v>379</v>
      </c>
      <c r="AI57" s="36" t="s">
        <v>202</v>
      </c>
      <c r="AJ57" s="36" t="s">
        <v>202</v>
      </c>
      <c r="AK57" s="36"/>
      <c r="AL57" s="36"/>
      <c r="AM57" s="1"/>
      <c r="AN57" s="40"/>
      <c r="AO57" s="40"/>
      <c r="AP57" s="40"/>
      <c r="AQ57" s="41"/>
    </row>
    <row r="58" spans="1:43" ht="56.25" customHeight="1" x14ac:dyDescent="0.25">
      <c r="A58" s="34">
        <v>2018</v>
      </c>
      <c r="B58" s="35">
        <v>34</v>
      </c>
      <c r="C58" s="36"/>
      <c r="D58" s="108" t="s">
        <v>198</v>
      </c>
      <c r="E58" s="36" t="s">
        <v>365</v>
      </c>
      <c r="F58" s="36" t="s">
        <v>366</v>
      </c>
      <c r="G58" s="36"/>
      <c r="H58" s="36">
        <v>34</v>
      </c>
      <c r="I58" s="117" t="s">
        <v>705</v>
      </c>
      <c r="J58" s="110" t="s">
        <v>208</v>
      </c>
      <c r="K58" s="128">
        <v>876</v>
      </c>
      <c r="L58" s="36" t="s">
        <v>209</v>
      </c>
      <c r="M58" s="128">
        <v>1</v>
      </c>
      <c r="N58" s="36">
        <v>34406000000</v>
      </c>
      <c r="O58" s="36" t="s">
        <v>210</v>
      </c>
      <c r="P58" s="108" t="s">
        <v>198</v>
      </c>
      <c r="Q58" s="36" t="s">
        <v>222</v>
      </c>
      <c r="R58" s="36" t="s">
        <v>223</v>
      </c>
      <c r="S58" s="36"/>
      <c r="T58" s="112" t="s">
        <v>224</v>
      </c>
      <c r="U58" s="123" t="s">
        <v>376</v>
      </c>
      <c r="V58" s="151">
        <v>43152</v>
      </c>
      <c r="W58" s="151">
        <v>43160</v>
      </c>
      <c r="X58" s="151">
        <v>43343</v>
      </c>
      <c r="Y58" s="38">
        <v>175000</v>
      </c>
      <c r="Z58" s="55" t="s">
        <v>46</v>
      </c>
      <c r="AA58" s="168">
        <f t="shared" ref="AA58" si="3">+Y58</f>
        <v>175000</v>
      </c>
      <c r="AB58" s="39" t="s">
        <v>46</v>
      </c>
      <c r="AC58" s="36">
        <v>5</v>
      </c>
      <c r="AD58" s="36" t="s">
        <v>371</v>
      </c>
      <c r="AE58" s="36" t="s">
        <v>200</v>
      </c>
      <c r="AF58" s="36"/>
      <c r="AG58" s="36"/>
      <c r="AH58" s="36" t="s">
        <v>372</v>
      </c>
      <c r="AI58" s="36" t="s">
        <v>202</v>
      </c>
      <c r="AJ58" s="36" t="s">
        <v>202</v>
      </c>
      <c r="AK58" s="36"/>
      <c r="AL58" s="36"/>
      <c r="AM58" s="36"/>
      <c r="AN58" s="40"/>
      <c r="AO58" s="40"/>
      <c r="AP58" s="40"/>
      <c r="AQ58" s="41"/>
    </row>
    <row r="59" spans="1:43" ht="52.5" customHeight="1" x14ac:dyDescent="0.25">
      <c r="A59" s="34">
        <v>2018</v>
      </c>
      <c r="B59" s="35">
        <v>35</v>
      </c>
      <c r="C59" s="36"/>
      <c r="D59" s="108" t="s">
        <v>198</v>
      </c>
      <c r="E59" s="36" t="s">
        <v>579</v>
      </c>
      <c r="F59" s="36" t="s">
        <v>579</v>
      </c>
      <c r="G59" s="36"/>
      <c r="H59" s="36">
        <v>35</v>
      </c>
      <c r="I59" s="36" t="s">
        <v>574</v>
      </c>
      <c r="J59" s="39" t="s">
        <v>436</v>
      </c>
      <c r="K59" s="128">
        <v>876</v>
      </c>
      <c r="L59" s="36" t="s">
        <v>209</v>
      </c>
      <c r="M59" s="128">
        <v>1</v>
      </c>
      <c r="N59" s="36">
        <v>34406000000</v>
      </c>
      <c r="O59" s="36" t="s">
        <v>210</v>
      </c>
      <c r="P59" s="108" t="s">
        <v>198</v>
      </c>
      <c r="Q59" s="36" t="s">
        <v>222</v>
      </c>
      <c r="R59" s="36" t="s">
        <v>203</v>
      </c>
      <c r="S59" s="36"/>
      <c r="T59" s="111" t="s">
        <v>224</v>
      </c>
      <c r="U59" s="123" t="s">
        <v>225</v>
      </c>
      <c r="V59" s="123" t="s">
        <v>585</v>
      </c>
      <c r="W59" s="151">
        <v>43344</v>
      </c>
      <c r="X59" s="151">
        <v>43708</v>
      </c>
      <c r="Y59" s="38">
        <v>30000</v>
      </c>
      <c r="Z59" s="129" t="s">
        <v>46</v>
      </c>
      <c r="AA59" s="168">
        <f t="shared" ref="AA59:AA63" si="4">+Y59</f>
        <v>30000</v>
      </c>
      <c r="AB59" s="39" t="s">
        <v>46</v>
      </c>
      <c r="AC59" s="36">
        <v>8</v>
      </c>
      <c r="AD59" s="36" t="s">
        <v>586</v>
      </c>
      <c r="AE59" s="36" t="s">
        <v>378</v>
      </c>
      <c r="AF59" s="36"/>
      <c r="AG59" s="36"/>
      <c r="AH59" s="36" t="s">
        <v>587</v>
      </c>
      <c r="AI59" s="36" t="s">
        <v>202</v>
      </c>
      <c r="AJ59" s="36" t="s">
        <v>202</v>
      </c>
      <c r="AK59" s="36"/>
      <c r="AL59" s="36"/>
      <c r="AM59" s="1"/>
      <c r="AN59" s="40"/>
      <c r="AO59" s="40"/>
      <c r="AP59" s="40"/>
      <c r="AQ59" s="41"/>
    </row>
    <row r="60" spans="1:43" ht="51" customHeight="1" x14ac:dyDescent="0.25">
      <c r="A60" s="34">
        <v>2018</v>
      </c>
      <c r="B60" s="35">
        <v>36</v>
      </c>
      <c r="C60" s="36"/>
      <c r="D60" s="108" t="s">
        <v>198</v>
      </c>
      <c r="E60" s="36" t="s">
        <v>580</v>
      </c>
      <c r="F60" s="36" t="s">
        <v>581</v>
      </c>
      <c r="G60" s="36"/>
      <c r="H60" s="36">
        <v>36</v>
      </c>
      <c r="I60" s="36" t="s">
        <v>575</v>
      </c>
      <c r="J60" s="39" t="s">
        <v>436</v>
      </c>
      <c r="K60" s="128">
        <v>876</v>
      </c>
      <c r="L60" s="36" t="s">
        <v>209</v>
      </c>
      <c r="M60" s="128">
        <v>1</v>
      </c>
      <c r="N60" s="36">
        <v>34406000000</v>
      </c>
      <c r="O60" s="36" t="s">
        <v>210</v>
      </c>
      <c r="P60" s="108" t="s">
        <v>198</v>
      </c>
      <c r="Q60" s="36" t="s">
        <v>222</v>
      </c>
      <c r="R60" s="36" t="s">
        <v>203</v>
      </c>
      <c r="S60" s="36"/>
      <c r="T60" s="111" t="s">
        <v>224</v>
      </c>
      <c r="U60" s="123" t="s">
        <v>225</v>
      </c>
      <c r="V60" s="123" t="s">
        <v>585</v>
      </c>
      <c r="W60" s="151">
        <v>43281</v>
      </c>
      <c r="X60" s="151">
        <v>43645</v>
      </c>
      <c r="Y60" s="38">
        <v>4000</v>
      </c>
      <c r="Z60" s="43" t="s">
        <v>46</v>
      </c>
      <c r="AA60" s="168">
        <f t="shared" si="4"/>
        <v>4000</v>
      </c>
      <c r="AB60" s="39" t="s">
        <v>46</v>
      </c>
      <c r="AC60" s="36">
        <v>8</v>
      </c>
      <c r="AD60" s="36" t="s">
        <v>588</v>
      </c>
      <c r="AE60" s="36" t="s">
        <v>378</v>
      </c>
      <c r="AF60" s="36"/>
      <c r="AG60" s="36"/>
      <c r="AH60" s="36" t="s">
        <v>589</v>
      </c>
      <c r="AI60" s="36" t="s">
        <v>202</v>
      </c>
      <c r="AJ60" s="36" t="s">
        <v>202</v>
      </c>
      <c r="AK60" s="36"/>
      <c r="AL60" s="58"/>
      <c r="AM60" s="58"/>
      <c r="AN60" s="40"/>
      <c r="AO60" s="40"/>
      <c r="AP60" s="40"/>
      <c r="AQ60" s="41"/>
    </row>
    <row r="61" spans="1:43" ht="105" customHeight="1" x14ac:dyDescent="0.25">
      <c r="A61" s="34">
        <v>2018</v>
      </c>
      <c r="B61" s="35">
        <v>37</v>
      </c>
      <c r="C61" s="36"/>
      <c r="D61" s="108" t="s">
        <v>198</v>
      </c>
      <c r="E61" s="36" t="s">
        <v>582</v>
      </c>
      <c r="F61" s="36" t="s">
        <v>583</v>
      </c>
      <c r="G61" s="36"/>
      <c r="H61" s="36">
        <v>37</v>
      </c>
      <c r="I61" s="36" t="s">
        <v>576</v>
      </c>
      <c r="J61" s="39" t="s">
        <v>436</v>
      </c>
      <c r="K61" s="128">
        <v>876</v>
      </c>
      <c r="L61" s="36" t="s">
        <v>209</v>
      </c>
      <c r="M61" s="128">
        <v>1</v>
      </c>
      <c r="N61" s="36">
        <v>34406000000</v>
      </c>
      <c r="O61" s="36" t="s">
        <v>210</v>
      </c>
      <c r="P61" s="108" t="s">
        <v>198</v>
      </c>
      <c r="Q61" s="36" t="s">
        <v>222</v>
      </c>
      <c r="R61" s="36" t="s">
        <v>203</v>
      </c>
      <c r="S61" s="36"/>
      <c r="T61" s="111" t="s">
        <v>224</v>
      </c>
      <c r="U61" s="123" t="s">
        <v>225</v>
      </c>
      <c r="V61" s="123" t="s">
        <v>585</v>
      </c>
      <c r="W61" s="151">
        <v>43209</v>
      </c>
      <c r="X61" s="151">
        <v>43573</v>
      </c>
      <c r="Y61" s="38">
        <v>11200</v>
      </c>
      <c r="Z61" s="55" t="s">
        <v>46</v>
      </c>
      <c r="AA61" s="168">
        <f t="shared" si="4"/>
        <v>11200</v>
      </c>
      <c r="AB61" s="39" t="s">
        <v>46</v>
      </c>
      <c r="AC61" s="36">
        <v>8</v>
      </c>
      <c r="AD61" s="36" t="s">
        <v>590</v>
      </c>
      <c r="AE61" s="36" t="s">
        <v>378</v>
      </c>
      <c r="AF61" s="36"/>
      <c r="AG61" s="36"/>
      <c r="AH61" s="36" t="s">
        <v>591</v>
      </c>
      <c r="AI61" s="36" t="s">
        <v>202</v>
      </c>
      <c r="AJ61" s="36" t="s">
        <v>202</v>
      </c>
      <c r="AK61" s="36"/>
      <c r="AL61" s="36"/>
      <c r="AM61" s="1"/>
      <c r="AN61" s="40"/>
      <c r="AO61" s="40"/>
      <c r="AP61" s="40"/>
      <c r="AQ61" s="41"/>
    </row>
    <row r="62" spans="1:43" ht="63.75" customHeight="1" x14ac:dyDescent="0.25">
      <c r="A62" s="34">
        <v>2018</v>
      </c>
      <c r="B62" s="35">
        <v>38</v>
      </c>
      <c r="C62" s="36"/>
      <c r="D62" s="108" t="s">
        <v>198</v>
      </c>
      <c r="E62" s="36" t="s">
        <v>582</v>
      </c>
      <c r="F62" s="36" t="s">
        <v>583</v>
      </c>
      <c r="G62" s="36"/>
      <c r="H62" s="36">
        <v>38</v>
      </c>
      <c r="I62" s="36" t="s">
        <v>577</v>
      </c>
      <c r="J62" s="39" t="s">
        <v>436</v>
      </c>
      <c r="K62" s="128">
        <v>876</v>
      </c>
      <c r="L62" s="36" t="s">
        <v>209</v>
      </c>
      <c r="M62" s="128">
        <v>1</v>
      </c>
      <c r="N62" s="36">
        <v>34406000000</v>
      </c>
      <c r="O62" s="36" t="s">
        <v>210</v>
      </c>
      <c r="P62" s="108" t="s">
        <v>198</v>
      </c>
      <c r="Q62" s="36" t="s">
        <v>222</v>
      </c>
      <c r="R62" s="36" t="s">
        <v>203</v>
      </c>
      <c r="S62" s="36"/>
      <c r="T62" s="111" t="s">
        <v>224</v>
      </c>
      <c r="U62" s="123" t="s">
        <v>225</v>
      </c>
      <c r="V62" s="123" t="s">
        <v>585</v>
      </c>
      <c r="W62" s="151">
        <v>43191</v>
      </c>
      <c r="X62" s="151">
        <v>43555</v>
      </c>
      <c r="Y62" s="38">
        <v>5400</v>
      </c>
      <c r="Z62" s="42" t="s">
        <v>46</v>
      </c>
      <c r="AA62" s="168">
        <f t="shared" si="4"/>
        <v>5400</v>
      </c>
      <c r="AB62" s="39" t="s">
        <v>46</v>
      </c>
      <c r="AC62" s="36">
        <v>8</v>
      </c>
      <c r="AD62" s="36" t="s">
        <v>590</v>
      </c>
      <c r="AE62" s="36" t="s">
        <v>378</v>
      </c>
      <c r="AF62" s="36"/>
      <c r="AG62" s="36"/>
      <c r="AH62" s="36" t="s">
        <v>591</v>
      </c>
      <c r="AI62" s="36" t="s">
        <v>202</v>
      </c>
      <c r="AJ62" s="36" t="s">
        <v>202</v>
      </c>
      <c r="AK62" s="36"/>
      <c r="AL62" s="36"/>
      <c r="AM62" s="1"/>
      <c r="AN62" s="40"/>
      <c r="AO62" s="40"/>
      <c r="AP62" s="40"/>
      <c r="AQ62" s="41"/>
    </row>
    <row r="63" spans="1:43" ht="49.5" customHeight="1" x14ac:dyDescent="0.25">
      <c r="A63" s="34">
        <v>2018</v>
      </c>
      <c r="B63" s="35">
        <v>39</v>
      </c>
      <c r="C63" s="36"/>
      <c r="D63" s="108" t="s">
        <v>198</v>
      </c>
      <c r="E63" s="36" t="s">
        <v>580</v>
      </c>
      <c r="F63" s="36" t="s">
        <v>584</v>
      </c>
      <c r="G63" s="36"/>
      <c r="H63" s="36">
        <v>39</v>
      </c>
      <c r="I63" s="36" t="s">
        <v>578</v>
      </c>
      <c r="J63" s="39" t="s">
        <v>436</v>
      </c>
      <c r="K63" s="128">
        <v>876</v>
      </c>
      <c r="L63" s="36" t="s">
        <v>209</v>
      </c>
      <c r="M63" s="128">
        <v>1</v>
      </c>
      <c r="N63" s="36">
        <v>34406000000</v>
      </c>
      <c r="O63" s="36" t="s">
        <v>210</v>
      </c>
      <c r="P63" s="108" t="s">
        <v>198</v>
      </c>
      <c r="Q63" s="36" t="s">
        <v>222</v>
      </c>
      <c r="R63" s="36" t="s">
        <v>203</v>
      </c>
      <c r="S63" s="36"/>
      <c r="T63" s="111" t="s">
        <v>224</v>
      </c>
      <c r="U63" s="123" t="s">
        <v>225</v>
      </c>
      <c r="V63" s="123" t="s">
        <v>585</v>
      </c>
      <c r="W63" s="151">
        <v>43221</v>
      </c>
      <c r="X63" s="151">
        <v>43585</v>
      </c>
      <c r="Y63" s="38">
        <v>39600</v>
      </c>
      <c r="Z63" s="43" t="s">
        <v>46</v>
      </c>
      <c r="AA63" s="168">
        <f t="shared" si="4"/>
        <v>39600</v>
      </c>
      <c r="AB63" s="39" t="s">
        <v>46</v>
      </c>
      <c r="AC63" s="36">
        <v>8</v>
      </c>
      <c r="AD63" s="36" t="s">
        <v>590</v>
      </c>
      <c r="AE63" s="36" t="s">
        <v>378</v>
      </c>
      <c r="AF63" s="36"/>
      <c r="AG63" s="36"/>
      <c r="AH63" s="36" t="s">
        <v>591</v>
      </c>
      <c r="AI63" s="36" t="s">
        <v>202</v>
      </c>
      <c r="AJ63" s="36" t="s">
        <v>202</v>
      </c>
      <c r="AK63" s="36"/>
      <c r="AL63" s="58"/>
      <c r="AM63" s="58"/>
      <c r="AN63" s="40"/>
      <c r="AO63" s="40"/>
      <c r="AP63" s="40"/>
      <c r="AQ63" s="41"/>
    </row>
    <row r="64" spans="1:43" ht="54" customHeight="1" x14ac:dyDescent="0.25">
      <c r="A64" s="34">
        <v>2018</v>
      </c>
      <c r="B64" s="35">
        <v>40</v>
      </c>
      <c r="C64" s="36"/>
      <c r="D64" s="108" t="s">
        <v>198</v>
      </c>
      <c r="E64" s="36" t="s">
        <v>317</v>
      </c>
      <c r="F64" s="36" t="s">
        <v>317</v>
      </c>
      <c r="G64" s="36"/>
      <c r="H64" s="36">
        <v>40</v>
      </c>
      <c r="I64" s="36" t="s">
        <v>318</v>
      </c>
      <c r="J64" s="110" t="s">
        <v>208</v>
      </c>
      <c r="K64" s="128">
        <v>876</v>
      </c>
      <c r="L64" s="36" t="s">
        <v>209</v>
      </c>
      <c r="M64" s="128">
        <v>1</v>
      </c>
      <c r="N64" s="36">
        <v>34406000000</v>
      </c>
      <c r="O64" s="36" t="s">
        <v>210</v>
      </c>
      <c r="P64" s="108" t="s">
        <v>198</v>
      </c>
      <c r="Q64" s="36" t="s">
        <v>234</v>
      </c>
      <c r="R64" s="36" t="s">
        <v>203</v>
      </c>
      <c r="S64" s="36"/>
      <c r="T64" s="112" t="s">
        <v>224</v>
      </c>
      <c r="U64" s="123" t="s">
        <v>632</v>
      </c>
      <c r="V64" s="151">
        <v>43133</v>
      </c>
      <c r="W64" s="151">
        <v>43134</v>
      </c>
      <c r="X64" s="151">
        <v>43465</v>
      </c>
      <c r="Y64" s="38">
        <v>67640.22</v>
      </c>
      <c r="Z64" s="55" t="s">
        <v>46</v>
      </c>
      <c r="AA64" s="168">
        <f t="shared" ref="AA64:AA71" si="5">+Y64</f>
        <v>67640.22</v>
      </c>
      <c r="AB64" s="39" t="s">
        <v>46</v>
      </c>
      <c r="AC64" s="36">
        <v>2</v>
      </c>
      <c r="AD64" s="36" t="s">
        <v>319</v>
      </c>
      <c r="AE64" s="36" t="s">
        <v>200</v>
      </c>
      <c r="AF64" s="36"/>
      <c r="AG64" s="36"/>
      <c r="AH64" s="36" t="s">
        <v>320</v>
      </c>
      <c r="AI64" s="36" t="s">
        <v>202</v>
      </c>
      <c r="AJ64" s="36" t="s">
        <v>202</v>
      </c>
      <c r="AK64" s="36"/>
      <c r="AL64" s="36"/>
      <c r="AM64" s="1"/>
      <c r="AN64" s="40"/>
      <c r="AO64" s="40"/>
      <c r="AP64" s="40"/>
      <c r="AQ64" s="41"/>
    </row>
    <row r="65" spans="1:43" ht="53.25" customHeight="1" x14ac:dyDescent="0.25">
      <c r="A65" s="34">
        <v>2018</v>
      </c>
      <c r="B65" s="35">
        <v>41</v>
      </c>
      <c r="C65" s="36"/>
      <c r="D65" s="108" t="s">
        <v>198</v>
      </c>
      <c r="E65" s="36" t="s">
        <v>317</v>
      </c>
      <c r="F65" s="36" t="s">
        <v>317</v>
      </c>
      <c r="G65" s="36"/>
      <c r="H65" s="36">
        <v>41</v>
      </c>
      <c r="I65" s="36" t="s">
        <v>321</v>
      </c>
      <c r="J65" s="110" t="s">
        <v>208</v>
      </c>
      <c r="K65" s="128">
        <v>876</v>
      </c>
      <c r="L65" s="36" t="s">
        <v>209</v>
      </c>
      <c r="M65" s="128">
        <v>1</v>
      </c>
      <c r="N65" s="36">
        <v>34406000000</v>
      </c>
      <c r="O65" s="36" t="s">
        <v>210</v>
      </c>
      <c r="P65" s="108" t="s">
        <v>198</v>
      </c>
      <c r="Q65" s="36" t="s">
        <v>234</v>
      </c>
      <c r="R65" s="36" t="s">
        <v>203</v>
      </c>
      <c r="S65" s="36"/>
      <c r="T65" s="112" t="s">
        <v>224</v>
      </c>
      <c r="U65" s="123" t="s">
        <v>632</v>
      </c>
      <c r="V65" s="151">
        <v>43133</v>
      </c>
      <c r="W65" s="151">
        <v>43134</v>
      </c>
      <c r="X65" s="151">
        <v>43465</v>
      </c>
      <c r="Y65" s="38">
        <v>65601.899999999994</v>
      </c>
      <c r="Z65" s="129" t="s">
        <v>46</v>
      </c>
      <c r="AA65" s="168">
        <f t="shared" si="5"/>
        <v>65601.899999999994</v>
      </c>
      <c r="AB65" s="39" t="s">
        <v>46</v>
      </c>
      <c r="AC65" s="36">
        <v>2</v>
      </c>
      <c r="AD65" s="36" t="s">
        <v>319</v>
      </c>
      <c r="AE65" s="36" t="s">
        <v>200</v>
      </c>
      <c r="AF65" s="36"/>
      <c r="AG65" s="36"/>
      <c r="AH65" s="36" t="s">
        <v>320</v>
      </c>
      <c r="AI65" s="36" t="s">
        <v>202</v>
      </c>
      <c r="AJ65" s="36" t="s">
        <v>202</v>
      </c>
      <c r="AK65" s="36"/>
      <c r="AL65" s="36"/>
      <c r="AM65" s="1"/>
      <c r="AN65" s="40"/>
      <c r="AO65" s="40"/>
      <c r="AP65" s="40"/>
      <c r="AQ65" s="41"/>
    </row>
    <row r="66" spans="1:43" ht="49.5" customHeight="1" x14ac:dyDescent="0.25">
      <c r="A66" s="34">
        <v>2018</v>
      </c>
      <c r="B66" s="35">
        <v>42</v>
      </c>
      <c r="C66" s="36"/>
      <c r="D66" s="108" t="s">
        <v>198</v>
      </c>
      <c r="E66" s="36" t="s">
        <v>317</v>
      </c>
      <c r="F66" s="36" t="s">
        <v>317</v>
      </c>
      <c r="G66" s="36"/>
      <c r="H66" s="36">
        <v>42</v>
      </c>
      <c r="I66" s="36" t="s">
        <v>322</v>
      </c>
      <c r="J66" s="110" t="s">
        <v>208</v>
      </c>
      <c r="K66" s="128">
        <v>876</v>
      </c>
      <c r="L66" s="36" t="s">
        <v>209</v>
      </c>
      <c r="M66" s="128">
        <v>1</v>
      </c>
      <c r="N66" s="36">
        <v>34406000000</v>
      </c>
      <c r="O66" s="36" t="s">
        <v>210</v>
      </c>
      <c r="P66" s="108" t="s">
        <v>198</v>
      </c>
      <c r="Q66" s="36" t="s">
        <v>234</v>
      </c>
      <c r="R66" s="36" t="s">
        <v>203</v>
      </c>
      <c r="S66" s="36"/>
      <c r="T66" s="112" t="s">
        <v>224</v>
      </c>
      <c r="U66" s="123" t="s">
        <v>632</v>
      </c>
      <c r="V66" s="151">
        <v>43133</v>
      </c>
      <c r="W66" s="151">
        <v>43134</v>
      </c>
      <c r="X66" s="151">
        <v>43465</v>
      </c>
      <c r="Y66" s="38">
        <v>59478.3</v>
      </c>
      <c r="Z66" s="42" t="s">
        <v>46</v>
      </c>
      <c r="AA66" s="168">
        <f t="shared" si="5"/>
        <v>59478.3</v>
      </c>
      <c r="AB66" s="39" t="s">
        <v>46</v>
      </c>
      <c r="AC66" s="36">
        <v>2</v>
      </c>
      <c r="AD66" s="36" t="s">
        <v>319</v>
      </c>
      <c r="AE66" s="36" t="s">
        <v>200</v>
      </c>
      <c r="AF66" s="36"/>
      <c r="AG66" s="36"/>
      <c r="AH66" s="36" t="s">
        <v>320</v>
      </c>
      <c r="AI66" s="36" t="s">
        <v>202</v>
      </c>
      <c r="AJ66" s="36" t="s">
        <v>202</v>
      </c>
      <c r="AK66" s="36"/>
      <c r="AL66" s="36"/>
      <c r="AM66" s="1"/>
      <c r="AN66" s="40"/>
      <c r="AO66" s="40"/>
      <c r="AP66" s="40"/>
      <c r="AQ66" s="41"/>
    </row>
    <row r="67" spans="1:43" ht="52.5" customHeight="1" x14ac:dyDescent="0.25">
      <c r="A67" s="34">
        <v>2018</v>
      </c>
      <c r="B67" s="35">
        <v>43</v>
      </c>
      <c r="C67" s="36"/>
      <c r="D67" s="108" t="s">
        <v>198</v>
      </c>
      <c r="E67" s="36" t="s">
        <v>317</v>
      </c>
      <c r="F67" s="36" t="s">
        <v>317</v>
      </c>
      <c r="G67" s="36"/>
      <c r="H67" s="36">
        <v>43</v>
      </c>
      <c r="I67" s="36" t="s">
        <v>323</v>
      </c>
      <c r="J67" s="110" t="s">
        <v>208</v>
      </c>
      <c r="K67" s="128">
        <v>876</v>
      </c>
      <c r="L67" s="36" t="s">
        <v>209</v>
      </c>
      <c r="M67" s="128">
        <v>1</v>
      </c>
      <c r="N67" s="36">
        <v>34406000000</v>
      </c>
      <c r="O67" s="36" t="s">
        <v>210</v>
      </c>
      <c r="P67" s="108" t="s">
        <v>198</v>
      </c>
      <c r="Q67" s="36" t="s">
        <v>234</v>
      </c>
      <c r="R67" s="36" t="s">
        <v>203</v>
      </c>
      <c r="S67" s="36"/>
      <c r="T67" s="112" t="s">
        <v>224</v>
      </c>
      <c r="U67" s="123" t="s">
        <v>632</v>
      </c>
      <c r="V67" s="151">
        <v>43133</v>
      </c>
      <c r="W67" s="151">
        <v>43134</v>
      </c>
      <c r="X67" s="151">
        <v>43465</v>
      </c>
      <c r="Y67" s="38">
        <v>54558.9</v>
      </c>
      <c r="Z67" s="42" t="s">
        <v>46</v>
      </c>
      <c r="AA67" s="168">
        <f t="shared" si="5"/>
        <v>54558.9</v>
      </c>
      <c r="AB67" s="39" t="s">
        <v>46</v>
      </c>
      <c r="AC67" s="36">
        <v>2</v>
      </c>
      <c r="AD67" s="36" t="s">
        <v>319</v>
      </c>
      <c r="AE67" s="36" t="s">
        <v>200</v>
      </c>
      <c r="AF67" s="36"/>
      <c r="AG67" s="36"/>
      <c r="AH67" s="36" t="s">
        <v>320</v>
      </c>
      <c r="AI67" s="36" t="s">
        <v>202</v>
      </c>
      <c r="AJ67" s="36" t="s">
        <v>202</v>
      </c>
      <c r="AK67" s="36"/>
      <c r="AL67" s="36"/>
      <c r="AM67" s="1"/>
      <c r="AN67" s="40"/>
      <c r="AO67" s="40"/>
      <c r="AP67" s="40"/>
      <c r="AQ67" s="41"/>
    </row>
    <row r="68" spans="1:43" ht="56.25" customHeight="1" x14ac:dyDescent="0.25">
      <c r="A68" s="34">
        <v>2018</v>
      </c>
      <c r="B68" s="35">
        <v>44</v>
      </c>
      <c r="C68" s="36"/>
      <c r="D68" s="108" t="s">
        <v>198</v>
      </c>
      <c r="E68" s="36" t="s">
        <v>317</v>
      </c>
      <c r="F68" s="36" t="s">
        <v>317</v>
      </c>
      <c r="G68" s="36"/>
      <c r="H68" s="36">
        <v>44</v>
      </c>
      <c r="I68" s="36" t="s">
        <v>324</v>
      </c>
      <c r="J68" s="110" t="s">
        <v>208</v>
      </c>
      <c r="K68" s="128">
        <v>876</v>
      </c>
      <c r="L68" s="36" t="s">
        <v>209</v>
      </c>
      <c r="M68" s="128">
        <v>1</v>
      </c>
      <c r="N68" s="36">
        <v>34406000000</v>
      </c>
      <c r="O68" s="36" t="s">
        <v>210</v>
      </c>
      <c r="P68" s="108" t="s">
        <v>198</v>
      </c>
      <c r="Q68" s="36" t="s">
        <v>234</v>
      </c>
      <c r="R68" s="36" t="s">
        <v>203</v>
      </c>
      <c r="S68" s="36"/>
      <c r="T68" s="112" t="s">
        <v>224</v>
      </c>
      <c r="U68" s="123" t="s">
        <v>632</v>
      </c>
      <c r="V68" s="151">
        <v>43133</v>
      </c>
      <c r="W68" s="151">
        <v>43134</v>
      </c>
      <c r="X68" s="151">
        <v>43465</v>
      </c>
      <c r="Y68" s="38">
        <v>24280.65</v>
      </c>
      <c r="Z68" s="43" t="s">
        <v>46</v>
      </c>
      <c r="AA68" s="168">
        <f t="shared" si="5"/>
        <v>24280.65</v>
      </c>
      <c r="AB68" s="39" t="s">
        <v>46</v>
      </c>
      <c r="AC68" s="36">
        <v>2</v>
      </c>
      <c r="AD68" s="36" t="s">
        <v>319</v>
      </c>
      <c r="AE68" s="36" t="s">
        <v>200</v>
      </c>
      <c r="AF68" s="36"/>
      <c r="AG68" s="36"/>
      <c r="AH68" s="36" t="s">
        <v>320</v>
      </c>
      <c r="AI68" s="36" t="s">
        <v>202</v>
      </c>
      <c r="AJ68" s="36" t="s">
        <v>202</v>
      </c>
      <c r="AK68" s="36"/>
      <c r="AL68" s="58"/>
      <c r="AM68" s="58"/>
      <c r="AN68" s="40"/>
      <c r="AO68" s="40"/>
      <c r="AP68" s="40"/>
      <c r="AQ68" s="41"/>
    </row>
    <row r="69" spans="1:43" ht="54" customHeight="1" x14ac:dyDescent="0.25">
      <c r="A69" s="34">
        <v>2018</v>
      </c>
      <c r="B69" s="35">
        <v>45</v>
      </c>
      <c r="C69" s="36"/>
      <c r="D69" s="108" t="s">
        <v>198</v>
      </c>
      <c r="E69" s="36" t="s">
        <v>317</v>
      </c>
      <c r="F69" s="36" t="s">
        <v>317</v>
      </c>
      <c r="G69" s="36"/>
      <c r="H69" s="36">
        <v>45</v>
      </c>
      <c r="I69" s="36" t="s">
        <v>325</v>
      </c>
      <c r="J69" s="110" t="s">
        <v>208</v>
      </c>
      <c r="K69" s="128">
        <v>876</v>
      </c>
      <c r="L69" s="36" t="s">
        <v>209</v>
      </c>
      <c r="M69" s="128">
        <v>1</v>
      </c>
      <c r="N69" s="36">
        <v>34406000000</v>
      </c>
      <c r="O69" s="36" t="s">
        <v>210</v>
      </c>
      <c r="P69" s="108" t="s">
        <v>198</v>
      </c>
      <c r="Q69" s="36" t="s">
        <v>234</v>
      </c>
      <c r="R69" s="36" t="s">
        <v>203</v>
      </c>
      <c r="S69" s="36"/>
      <c r="T69" s="112" t="s">
        <v>224</v>
      </c>
      <c r="U69" s="123" t="s">
        <v>632</v>
      </c>
      <c r="V69" s="151">
        <v>43133</v>
      </c>
      <c r="W69" s="151">
        <v>43134</v>
      </c>
      <c r="X69" s="151">
        <v>43465</v>
      </c>
      <c r="Y69" s="38">
        <v>42893.55</v>
      </c>
      <c r="Z69" s="55" t="s">
        <v>46</v>
      </c>
      <c r="AA69" s="168">
        <f t="shared" si="5"/>
        <v>42893.55</v>
      </c>
      <c r="AB69" s="39" t="s">
        <v>46</v>
      </c>
      <c r="AC69" s="36">
        <v>2</v>
      </c>
      <c r="AD69" s="36" t="s">
        <v>319</v>
      </c>
      <c r="AE69" s="36" t="s">
        <v>200</v>
      </c>
      <c r="AF69" s="36"/>
      <c r="AG69" s="36"/>
      <c r="AH69" s="36" t="s">
        <v>320</v>
      </c>
      <c r="AI69" s="36" t="s">
        <v>202</v>
      </c>
      <c r="AJ69" s="36" t="s">
        <v>202</v>
      </c>
      <c r="AK69" s="36"/>
      <c r="AL69" s="36"/>
      <c r="AM69" s="1"/>
      <c r="AN69" s="40"/>
      <c r="AO69" s="40"/>
      <c r="AP69" s="40"/>
      <c r="AQ69" s="41"/>
    </row>
    <row r="70" spans="1:43" ht="52.5" customHeight="1" x14ac:dyDescent="0.25">
      <c r="A70" s="34">
        <v>2018</v>
      </c>
      <c r="B70" s="35">
        <v>46</v>
      </c>
      <c r="C70" s="36"/>
      <c r="D70" s="108" t="s">
        <v>198</v>
      </c>
      <c r="E70" s="36" t="s">
        <v>317</v>
      </c>
      <c r="F70" s="36" t="s">
        <v>317</v>
      </c>
      <c r="G70" s="36"/>
      <c r="H70" s="36">
        <v>46</v>
      </c>
      <c r="I70" s="36" t="s">
        <v>326</v>
      </c>
      <c r="J70" s="110" t="s">
        <v>208</v>
      </c>
      <c r="K70" s="128">
        <v>876</v>
      </c>
      <c r="L70" s="36" t="s">
        <v>209</v>
      </c>
      <c r="M70" s="128">
        <v>1</v>
      </c>
      <c r="N70" s="36">
        <v>34406000000</v>
      </c>
      <c r="O70" s="36" t="s">
        <v>210</v>
      </c>
      <c r="P70" s="108" t="s">
        <v>198</v>
      </c>
      <c r="Q70" s="36" t="s">
        <v>234</v>
      </c>
      <c r="R70" s="36" t="s">
        <v>203</v>
      </c>
      <c r="S70" s="36"/>
      <c r="T70" s="112" t="s">
        <v>224</v>
      </c>
      <c r="U70" s="123" t="s">
        <v>632</v>
      </c>
      <c r="V70" s="151">
        <v>43133</v>
      </c>
      <c r="W70" s="151">
        <v>43134</v>
      </c>
      <c r="X70" s="151">
        <v>43465</v>
      </c>
      <c r="Y70" s="38">
        <v>32148</v>
      </c>
      <c r="Z70" s="129" t="s">
        <v>46</v>
      </c>
      <c r="AA70" s="168">
        <f t="shared" si="5"/>
        <v>32148</v>
      </c>
      <c r="AB70" s="39" t="s">
        <v>46</v>
      </c>
      <c r="AC70" s="36">
        <v>2</v>
      </c>
      <c r="AD70" s="36" t="s">
        <v>319</v>
      </c>
      <c r="AE70" s="36" t="s">
        <v>200</v>
      </c>
      <c r="AF70" s="36"/>
      <c r="AG70" s="36"/>
      <c r="AH70" s="36" t="s">
        <v>320</v>
      </c>
      <c r="AI70" s="36" t="s">
        <v>202</v>
      </c>
      <c r="AJ70" s="36" t="s">
        <v>202</v>
      </c>
      <c r="AK70" s="36"/>
      <c r="AL70" s="36"/>
      <c r="AM70" s="1"/>
      <c r="AN70" s="40"/>
      <c r="AO70" s="40"/>
      <c r="AP70" s="40"/>
      <c r="AQ70" s="41"/>
    </row>
    <row r="71" spans="1:43" ht="52.5" customHeight="1" x14ac:dyDescent="0.25">
      <c r="A71" s="34">
        <v>2018</v>
      </c>
      <c r="B71" s="35">
        <v>47</v>
      </c>
      <c r="C71" s="36"/>
      <c r="D71" s="108" t="s">
        <v>198</v>
      </c>
      <c r="E71" s="36" t="s">
        <v>317</v>
      </c>
      <c r="F71" s="36" t="s">
        <v>317</v>
      </c>
      <c r="G71" s="36"/>
      <c r="H71" s="36">
        <v>47</v>
      </c>
      <c r="I71" s="36" t="s">
        <v>327</v>
      </c>
      <c r="J71" s="110" t="s">
        <v>208</v>
      </c>
      <c r="K71" s="128">
        <v>876</v>
      </c>
      <c r="L71" s="36" t="s">
        <v>209</v>
      </c>
      <c r="M71" s="128">
        <v>1</v>
      </c>
      <c r="N71" s="36">
        <v>34406000000</v>
      </c>
      <c r="O71" s="36" t="s">
        <v>210</v>
      </c>
      <c r="P71" s="108" t="s">
        <v>198</v>
      </c>
      <c r="Q71" s="36" t="s">
        <v>234</v>
      </c>
      <c r="R71" s="36" t="s">
        <v>203</v>
      </c>
      <c r="S71" s="36"/>
      <c r="T71" s="112" t="s">
        <v>224</v>
      </c>
      <c r="U71" s="123" t="s">
        <v>632</v>
      </c>
      <c r="V71" s="151">
        <v>43133</v>
      </c>
      <c r="W71" s="151">
        <v>43134</v>
      </c>
      <c r="X71" s="151">
        <v>43465</v>
      </c>
      <c r="Y71" s="38">
        <v>29380.05</v>
      </c>
      <c r="Z71" s="42" t="s">
        <v>46</v>
      </c>
      <c r="AA71" s="168">
        <f t="shared" si="5"/>
        <v>29380.05</v>
      </c>
      <c r="AB71" s="39" t="s">
        <v>46</v>
      </c>
      <c r="AC71" s="36">
        <v>2</v>
      </c>
      <c r="AD71" s="36" t="s">
        <v>319</v>
      </c>
      <c r="AE71" s="36" t="s">
        <v>200</v>
      </c>
      <c r="AF71" s="36"/>
      <c r="AG71" s="36"/>
      <c r="AH71" s="36" t="s">
        <v>320</v>
      </c>
      <c r="AI71" s="36" t="s">
        <v>202</v>
      </c>
      <c r="AJ71" s="36" t="s">
        <v>202</v>
      </c>
      <c r="AK71" s="36"/>
      <c r="AL71" s="36"/>
      <c r="AM71" s="36"/>
      <c r="AN71" s="40"/>
      <c r="AO71" s="40"/>
      <c r="AP71" s="40"/>
      <c r="AQ71" s="41"/>
    </row>
    <row r="72" spans="1:43" ht="54" customHeight="1" x14ac:dyDescent="0.25">
      <c r="A72" s="34">
        <v>2018</v>
      </c>
      <c r="B72" s="35">
        <v>48</v>
      </c>
      <c r="C72" s="36"/>
      <c r="D72" s="108" t="s">
        <v>198</v>
      </c>
      <c r="E72" s="36" t="s">
        <v>491</v>
      </c>
      <c r="F72" s="36" t="s">
        <v>491</v>
      </c>
      <c r="G72" s="36"/>
      <c r="H72" s="36">
        <v>48</v>
      </c>
      <c r="I72" s="36" t="s">
        <v>490</v>
      </c>
      <c r="J72" s="39" t="s">
        <v>436</v>
      </c>
      <c r="K72" s="128">
        <v>876</v>
      </c>
      <c r="L72" s="36" t="s">
        <v>209</v>
      </c>
      <c r="M72" s="128">
        <v>1</v>
      </c>
      <c r="N72" s="36">
        <v>34406000000</v>
      </c>
      <c r="O72" s="36" t="s">
        <v>210</v>
      </c>
      <c r="P72" s="108" t="s">
        <v>198</v>
      </c>
      <c r="Q72" s="36" t="s">
        <v>234</v>
      </c>
      <c r="R72" s="36" t="s">
        <v>203</v>
      </c>
      <c r="S72" s="36"/>
      <c r="T72" s="111" t="s">
        <v>224</v>
      </c>
      <c r="U72" s="124" t="s">
        <v>632</v>
      </c>
      <c r="V72" s="118">
        <v>43133</v>
      </c>
      <c r="W72" s="118">
        <v>43134</v>
      </c>
      <c r="X72" s="151">
        <v>43465</v>
      </c>
      <c r="Y72" s="38">
        <v>60000</v>
      </c>
      <c r="Z72" s="42" t="s">
        <v>46</v>
      </c>
      <c r="AA72" s="168">
        <f>Y72</f>
        <v>60000</v>
      </c>
      <c r="AB72" s="39" t="s">
        <v>46</v>
      </c>
      <c r="AC72" s="36">
        <v>12</v>
      </c>
      <c r="AD72" s="36" t="s">
        <v>492</v>
      </c>
      <c r="AE72" s="36" t="s">
        <v>378</v>
      </c>
      <c r="AF72" s="36"/>
      <c r="AG72" s="36"/>
      <c r="AH72" s="36" t="s">
        <v>493</v>
      </c>
      <c r="AI72" s="36" t="s">
        <v>202</v>
      </c>
      <c r="AJ72" s="36" t="s">
        <v>202</v>
      </c>
      <c r="AK72" s="36"/>
      <c r="AL72" s="36"/>
      <c r="AM72" s="1"/>
      <c r="AN72" s="40"/>
      <c r="AO72" s="40"/>
      <c r="AP72" s="40"/>
      <c r="AQ72" s="41"/>
    </row>
    <row r="73" spans="1:43" ht="75" customHeight="1" x14ac:dyDescent="0.25">
      <c r="A73" s="34">
        <v>2018</v>
      </c>
      <c r="B73" s="35">
        <v>49</v>
      </c>
      <c r="C73" s="36"/>
      <c r="D73" s="108" t="s">
        <v>198</v>
      </c>
      <c r="E73" s="36" t="s">
        <v>221</v>
      </c>
      <c r="F73" s="36" t="s">
        <v>240</v>
      </c>
      <c r="G73" s="36"/>
      <c r="H73" s="36">
        <v>49</v>
      </c>
      <c r="I73" s="117" t="s">
        <v>385</v>
      </c>
      <c r="J73" s="110" t="s">
        <v>208</v>
      </c>
      <c r="K73" s="128">
        <v>876</v>
      </c>
      <c r="L73" s="36" t="s">
        <v>209</v>
      </c>
      <c r="M73" s="128">
        <v>1</v>
      </c>
      <c r="N73" s="36">
        <v>34406000000</v>
      </c>
      <c r="O73" s="36" t="s">
        <v>210</v>
      </c>
      <c r="P73" s="108" t="s">
        <v>198</v>
      </c>
      <c r="Q73" s="36" t="s">
        <v>234</v>
      </c>
      <c r="R73" s="36" t="s">
        <v>203</v>
      </c>
      <c r="S73" s="36"/>
      <c r="T73" s="112" t="s">
        <v>224</v>
      </c>
      <c r="U73" s="123" t="s">
        <v>241</v>
      </c>
      <c r="V73" s="151">
        <v>43143</v>
      </c>
      <c r="W73" s="151">
        <v>43144</v>
      </c>
      <c r="X73" s="151">
        <v>43159</v>
      </c>
      <c r="Y73" s="38">
        <v>35356</v>
      </c>
      <c r="Z73" s="42" t="s">
        <v>46</v>
      </c>
      <c r="AA73" s="168">
        <f t="shared" ref="AA73:AA83" si="6">+Y73</f>
        <v>35356</v>
      </c>
      <c r="AB73" s="39" t="s">
        <v>46</v>
      </c>
      <c r="AC73" s="154" t="s">
        <v>227</v>
      </c>
      <c r="AD73" s="36" t="s">
        <v>243</v>
      </c>
      <c r="AE73" s="36" t="s">
        <v>200</v>
      </c>
      <c r="AF73" s="36"/>
      <c r="AG73" s="36"/>
      <c r="AH73" s="36" t="s">
        <v>242</v>
      </c>
      <c r="AI73" s="36" t="s">
        <v>202</v>
      </c>
      <c r="AJ73" s="36" t="s">
        <v>202</v>
      </c>
      <c r="AK73" s="36"/>
      <c r="AL73" s="36"/>
      <c r="AM73" s="1"/>
      <c r="AN73" s="40"/>
      <c r="AO73" s="40"/>
      <c r="AP73" s="40"/>
      <c r="AQ73" s="41"/>
    </row>
    <row r="74" spans="1:43" ht="50.25" customHeight="1" x14ac:dyDescent="0.25">
      <c r="A74" s="34">
        <v>2018</v>
      </c>
      <c r="B74" s="35">
        <v>50</v>
      </c>
      <c r="C74" s="36"/>
      <c r="D74" s="108" t="s">
        <v>198</v>
      </c>
      <c r="E74" s="36" t="s">
        <v>221</v>
      </c>
      <c r="F74" s="36" t="s">
        <v>314</v>
      </c>
      <c r="G74" s="36"/>
      <c r="H74" s="36">
        <v>50</v>
      </c>
      <c r="I74" s="36" t="s">
        <v>316</v>
      </c>
      <c r="J74" s="110" t="s">
        <v>208</v>
      </c>
      <c r="K74" s="128">
        <v>876</v>
      </c>
      <c r="L74" s="36" t="s">
        <v>209</v>
      </c>
      <c r="M74" s="128">
        <v>1</v>
      </c>
      <c r="N74" s="36">
        <v>34406000000</v>
      </c>
      <c r="O74" s="36" t="s">
        <v>210</v>
      </c>
      <c r="P74" s="108" t="s">
        <v>198</v>
      </c>
      <c r="Q74" s="36" t="s">
        <v>234</v>
      </c>
      <c r="R74" s="36" t="s">
        <v>203</v>
      </c>
      <c r="S74" s="36"/>
      <c r="T74" s="112" t="s">
        <v>224</v>
      </c>
      <c r="U74" s="123" t="s">
        <v>241</v>
      </c>
      <c r="V74" s="151">
        <v>43143</v>
      </c>
      <c r="W74" s="151">
        <v>43144</v>
      </c>
      <c r="X74" s="151">
        <v>43465</v>
      </c>
      <c r="Y74" s="38">
        <v>61160</v>
      </c>
      <c r="Z74" s="43" t="s">
        <v>46</v>
      </c>
      <c r="AA74" s="168">
        <f t="shared" si="6"/>
        <v>61160</v>
      </c>
      <c r="AB74" s="39" t="s">
        <v>46</v>
      </c>
      <c r="AC74" s="154" t="s">
        <v>227</v>
      </c>
      <c r="AD74" s="36" t="s">
        <v>243</v>
      </c>
      <c r="AE74" s="36" t="s">
        <v>200</v>
      </c>
      <c r="AF74" s="36"/>
      <c r="AG74" s="36"/>
      <c r="AH74" s="36" t="s">
        <v>242</v>
      </c>
      <c r="AI74" s="36" t="s">
        <v>202</v>
      </c>
      <c r="AJ74" s="36" t="s">
        <v>202</v>
      </c>
      <c r="AK74" s="36"/>
      <c r="AL74" s="58"/>
      <c r="AM74" s="58"/>
      <c r="AN74" s="40"/>
      <c r="AO74" s="40"/>
      <c r="AP74" s="40"/>
      <c r="AQ74" s="41"/>
    </row>
    <row r="75" spans="1:43" ht="51" customHeight="1" x14ac:dyDescent="0.25">
      <c r="A75" s="34">
        <v>2018</v>
      </c>
      <c r="B75" s="35">
        <v>51</v>
      </c>
      <c r="C75" s="36"/>
      <c r="D75" s="108" t="s">
        <v>198</v>
      </c>
      <c r="E75" s="36" t="s">
        <v>336</v>
      </c>
      <c r="F75" s="115" t="s">
        <v>337</v>
      </c>
      <c r="G75" s="36"/>
      <c r="H75" s="36">
        <v>51</v>
      </c>
      <c r="I75" s="36" t="s">
        <v>335</v>
      </c>
      <c r="J75" s="110" t="s">
        <v>208</v>
      </c>
      <c r="K75" s="128">
        <v>876</v>
      </c>
      <c r="L75" s="36" t="s">
        <v>209</v>
      </c>
      <c r="M75" s="128">
        <v>1</v>
      </c>
      <c r="N75" s="36">
        <v>34406000000</v>
      </c>
      <c r="O75" s="36" t="s">
        <v>210</v>
      </c>
      <c r="P75" s="108" t="s">
        <v>198</v>
      </c>
      <c r="Q75" s="36" t="s">
        <v>234</v>
      </c>
      <c r="R75" s="36" t="s">
        <v>203</v>
      </c>
      <c r="S75" s="37"/>
      <c r="T75" s="111" t="s">
        <v>224</v>
      </c>
      <c r="U75" s="124" t="s">
        <v>241</v>
      </c>
      <c r="V75" s="118">
        <v>43143</v>
      </c>
      <c r="W75" s="118">
        <v>43144</v>
      </c>
      <c r="X75" s="151">
        <v>43465</v>
      </c>
      <c r="Y75" s="38">
        <v>90000</v>
      </c>
      <c r="Z75" s="42" t="s">
        <v>46</v>
      </c>
      <c r="AA75" s="168">
        <f t="shared" si="6"/>
        <v>90000</v>
      </c>
      <c r="AB75" s="39" t="s">
        <v>46</v>
      </c>
      <c r="AC75" s="36">
        <v>2</v>
      </c>
      <c r="AD75" s="36" t="s">
        <v>319</v>
      </c>
      <c r="AE75" s="36" t="s">
        <v>200</v>
      </c>
      <c r="AF75" s="36"/>
      <c r="AG75" s="36"/>
      <c r="AH75" s="36" t="s">
        <v>320</v>
      </c>
      <c r="AI75" s="36" t="s">
        <v>202</v>
      </c>
      <c r="AJ75" s="36" t="s">
        <v>202</v>
      </c>
      <c r="AK75" s="36"/>
      <c r="AL75" s="36"/>
      <c r="AM75" s="1"/>
      <c r="AN75" s="40"/>
      <c r="AO75" s="40"/>
      <c r="AP75" s="40"/>
      <c r="AQ75" s="41"/>
    </row>
    <row r="76" spans="1:43" ht="57" customHeight="1" x14ac:dyDescent="0.25">
      <c r="A76" s="34">
        <v>2018</v>
      </c>
      <c r="B76" s="35">
        <v>52</v>
      </c>
      <c r="C76" s="36"/>
      <c r="D76" s="108" t="s">
        <v>198</v>
      </c>
      <c r="E76" s="36" t="s">
        <v>347</v>
      </c>
      <c r="F76" s="36" t="s">
        <v>348</v>
      </c>
      <c r="G76" s="36"/>
      <c r="H76" s="36">
        <v>52</v>
      </c>
      <c r="I76" s="36" t="s">
        <v>341</v>
      </c>
      <c r="J76" s="110" t="s">
        <v>208</v>
      </c>
      <c r="K76" s="128">
        <v>876</v>
      </c>
      <c r="L76" s="36" t="s">
        <v>209</v>
      </c>
      <c r="M76" s="128">
        <v>1</v>
      </c>
      <c r="N76" s="36">
        <v>34406000000</v>
      </c>
      <c r="O76" s="36" t="s">
        <v>210</v>
      </c>
      <c r="P76" s="108" t="s">
        <v>198</v>
      </c>
      <c r="Q76" s="36" t="s">
        <v>234</v>
      </c>
      <c r="R76" s="36" t="s">
        <v>203</v>
      </c>
      <c r="S76" s="37"/>
      <c r="T76" s="112" t="s">
        <v>224</v>
      </c>
      <c r="U76" s="123" t="s">
        <v>241</v>
      </c>
      <c r="V76" s="151">
        <v>43143</v>
      </c>
      <c r="W76" s="151">
        <v>43144</v>
      </c>
      <c r="X76" s="151">
        <v>43465</v>
      </c>
      <c r="Y76" s="38">
        <v>64290</v>
      </c>
      <c r="Z76" s="129" t="s">
        <v>46</v>
      </c>
      <c r="AA76" s="168">
        <f t="shared" si="6"/>
        <v>64290</v>
      </c>
      <c r="AB76" s="39" t="s">
        <v>46</v>
      </c>
      <c r="AC76" s="36">
        <v>2</v>
      </c>
      <c r="AD76" s="36" t="s">
        <v>319</v>
      </c>
      <c r="AE76" s="36" t="s">
        <v>200</v>
      </c>
      <c r="AF76" s="36"/>
      <c r="AG76" s="36"/>
      <c r="AH76" s="36" t="s">
        <v>320</v>
      </c>
      <c r="AI76" s="36" t="s">
        <v>202</v>
      </c>
      <c r="AJ76" s="36" t="s">
        <v>202</v>
      </c>
      <c r="AK76" s="36"/>
      <c r="AL76" s="36"/>
      <c r="AM76" s="1"/>
      <c r="AN76" s="40"/>
      <c r="AO76" s="40"/>
      <c r="AP76" s="40"/>
      <c r="AQ76" s="41"/>
    </row>
    <row r="77" spans="1:43" ht="50.25" customHeight="1" x14ac:dyDescent="0.25">
      <c r="A77" s="34">
        <v>2018</v>
      </c>
      <c r="B77" s="35">
        <v>53</v>
      </c>
      <c r="C77" s="36"/>
      <c r="D77" s="108" t="s">
        <v>198</v>
      </c>
      <c r="E77" s="36" t="s">
        <v>347</v>
      </c>
      <c r="F77" s="36" t="s">
        <v>348</v>
      </c>
      <c r="G77" s="36"/>
      <c r="H77" s="36">
        <v>53</v>
      </c>
      <c r="I77" s="36" t="s">
        <v>342</v>
      </c>
      <c r="J77" s="110" t="s">
        <v>208</v>
      </c>
      <c r="K77" s="128">
        <v>876</v>
      </c>
      <c r="L77" s="36" t="s">
        <v>209</v>
      </c>
      <c r="M77" s="128">
        <v>1</v>
      </c>
      <c r="N77" s="36">
        <v>34406000000</v>
      </c>
      <c r="O77" s="36" t="s">
        <v>210</v>
      </c>
      <c r="P77" s="108" t="s">
        <v>198</v>
      </c>
      <c r="Q77" s="36" t="s">
        <v>234</v>
      </c>
      <c r="R77" s="36" t="s">
        <v>203</v>
      </c>
      <c r="S77" s="37"/>
      <c r="T77" s="112" t="s">
        <v>224</v>
      </c>
      <c r="U77" s="123" t="s">
        <v>241</v>
      </c>
      <c r="V77" s="151">
        <v>43143</v>
      </c>
      <c r="W77" s="151">
        <v>43144</v>
      </c>
      <c r="X77" s="151">
        <v>43465</v>
      </c>
      <c r="Y77" s="38">
        <v>53595</v>
      </c>
      <c r="Z77" s="42" t="s">
        <v>46</v>
      </c>
      <c r="AA77" s="168">
        <f t="shared" si="6"/>
        <v>53595</v>
      </c>
      <c r="AB77" s="39" t="s">
        <v>46</v>
      </c>
      <c r="AC77" s="36">
        <v>2</v>
      </c>
      <c r="AD77" s="36" t="s">
        <v>319</v>
      </c>
      <c r="AE77" s="36" t="s">
        <v>200</v>
      </c>
      <c r="AF77" s="36"/>
      <c r="AG77" s="36"/>
      <c r="AH77" s="36" t="s">
        <v>320</v>
      </c>
      <c r="AI77" s="36" t="s">
        <v>202</v>
      </c>
      <c r="AJ77" s="36" t="s">
        <v>202</v>
      </c>
      <c r="AK77" s="36"/>
      <c r="AL77" s="36"/>
      <c r="AM77" s="1"/>
      <c r="AN77" s="40"/>
      <c r="AO77" s="40"/>
      <c r="AP77" s="40"/>
      <c r="AQ77" s="41"/>
    </row>
    <row r="78" spans="1:43" ht="57" customHeight="1" x14ac:dyDescent="0.25">
      <c r="A78" s="34">
        <v>2018</v>
      </c>
      <c r="B78" s="35">
        <v>54</v>
      </c>
      <c r="C78" s="36"/>
      <c r="D78" s="108" t="s">
        <v>198</v>
      </c>
      <c r="E78" s="36" t="s">
        <v>221</v>
      </c>
      <c r="F78" s="36" t="s">
        <v>350</v>
      </c>
      <c r="G78" s="36"/>
      <c r="H78" s="36">
        <v>54</v>
      </c>
      <c r="I78" s="36" t="s">
        <v>346</v>
      </c>
      <c r="J78" s="110" t="s">
        <v>208</v>
      </c>
      <c r="K78" s="128">
        <v>876</v>
      </c>
      <c r="L78" s="36" t="s">
        <v>209</v>
      </c>
      <c r="M78" s="128">
        <v>1</v>
      </c>
      <c r="N78" s="36">
        <v>34406000000</v>
      </c>
      <c r="O78" s="36" t="s">
        <v>210</v>
      </c>
      <c r="P78" s="108" t="s">
        <v>198</v>
      </c>
      <c r="Q78" s="36" t="s">
        <v>234</v>
      </c>
      <c r="R78" s="36" t="s">
        <v>203</v>
      </c>
      <c r="S78" s="37"/>
      <c r="T78" s="111" t="s">
        <v>224</v>
      </c>
      <c r="U78" s="124" t="s">
        <v>241</v>
      </c>
      <c r="V78" s="118">
        <v>43143</v>
      </c>
      <c r="W78" s="118">
        <v>43144</v>
      </c>
      <c r="X78" s="151">
        <v>43465</v>
      </c>
      <c r="Y78" s="38">
        <v>87320</v>
      </c>
      <c r="Z78" s="130" t="s">
        <v>46</v>
      </c>
      <c r="AA78" s="168">
        <f t="shared" si="6"/>
        <v>87320</v>
      </c>
      <c r="AB78" s="39" t="s">
        <v>46</v>
      </c>
      <c r="AC78" s="36">
        <v>2</v>
      </c>
      <c r="AD78" s="36" t="s">
        <v>319</v>
      </c>
      <c r="AE78" s="36" t="s">
        <v>200</v>
      </c>
      <c r="AF78" s="36"/>
      <c r="AG78" s="36"/>
      <c r="AH78" s="36" t="s">
        <v>320</v>
      </c>
      <c r="AI78" s="36" t="s">
        <v>202</v>
      </c>
      <c r="AJ78" s="36" t="s">
        <v>202</v>
      </c>
      <c r="AK78" s="36"/>
      <c r="AL78" s="58"/>
      <c r="AM78" s="58"/>
      <c r="AN78" s="40"/>
      <c r="AO78" s="40"/>
      <c r="AP78" s="40"/>
      <c r="AQ78" s="41"/>
    </row>
    <row r="79" spans="1:43" ht="59.25" customHeight="1" x14ac:dyDescent="0.25">
      <c r="A79" s="34">
        <v>2018</v>
      </c>
      <c r="B79" s="35">
        <v>55</v>
      </c>
      <c r="C79" s="36"/>
      <c r="D79" s="108" t="s">
        <v>198</v>
      </c>
      <c r="E79" s="36" t="s">
        <v>358</v>
      </c>
      <c r="F79" s="36" t="s">
        <v>360</v>
      </c>
      <c r="G79" s="36"/>
      <c r="H79" s="36">
        <v>55</v>
      </c>
      <c r="I79" s="36" t="s">
        <v>354</v>
      </c>
      <c r="J79" s="110" t="s">
        <v>208</v>
      </c>
      <c r="K79" s="128">
        <v>876</v>
      </c>
      <c r="L79" s="36" t="s">
        <v>209</v>
      </c>
      <c r="M79" s="128">
        <v>1</v>
      </c>
      <c r="N79" s="36">
        <v>34406000000</v>
      </c>
      <c r="O79" s="36" t="s">
        <v>210</v>
      </c>
      <c r="P79" s="108" t="s">
        <v>198</v>
      </c>
      <c r="Q79" s="36" t="s">
        <v>234</v>
      </c>
      <c r="R79" s="36" t="s">
        <v>203</v>
      </c>
      <c r="S79" s="36"/>
      <c r="T79" s="111" t="s">
        <v>224</v>
      </c>
      <c r="U79" s="123" t="s">
        <v>285</v>
      </c>
      <c r="V79" s="151">
        <v>43146</v>
      </c>
      <c r="W79" s="151">
        <v>43147</v>
      </c>
      <c r="X79" s="151">
        <v>43465</v>
      </c>
      <c r="Y79" s="38">
        <v>99640</v>
      </c>
      <c r="Z79" s="55" t="s">
        <v>46</v>
      </c>
      <c r="AA79" s="168">
        <f t="shared" si="6"/>
        <v>99640</v>
      </c>
      <c r="AB79" s="39" t="s">
        <v>46</v>
      </c>
      <c r="AC79" s="36">
        <v>12</v>
      </c>
      <c r="AD79" s="36" t="s">
        <v>356</v>
      </c>
      <c r="AE79" s="36" t="s">
        <v>200</v>
      </c>
      <c r="AF79" s="36"/>
      <c r="AG79" s="36"/>
      <c r="AH79" s="36" t="s">
        <v>357</v>
      </c>
      <c r="AI79" s="36" t="s">
        <v>202</v>
      </c>
      <c r="AJ79" s="36" t="s">
        <v>202</v>
      </c>
      <c r="AK79" s="36"/>
      <c r="AL79" s="36"/>
      <c r="AM79" s="1"/>
      <c r="AN79" s="40"/>
      <c r="AO79" s="40"/>
      <c r="AP79" s="40"/>
      <c r="AQ79" s="41"/>
    </row>
    <row r="80" spans="1:43" ht="53.25" customHeight="1" x14ac:dyDescent="0.25">
      <c r="A80" s="34">
        <v>2018</v>
      </c>
      <c r="B80" s="35">
        <v>56</v>
      </c>
      <c r="C80" s="36"/>
      <c r="D80" s="108" t="s">
        <v>198</v>
      </c>
      <c r="E80" s="36" t="s">
        <v>359</v>
      </c>
      <c r="F80" s="36" t="s">
        <v>361</v>
      </c>
      <c r="G80" s="36"/>
      <c r="H80" s="36">
        <v>56</v>
      </c>
      <c r="I80" s="36" t="s">
        <v>355</v>
      </c>
      <c r="J80" s="110" t="s">
        <v>208</v>
      </c>
      <c r="K80" s="128">
        <v>876</v>
      </c>
      <c r="L80" s="36" t="s">
        <v>209</v>
      </c>
      <c r="M80" s="128">
        <v>1</v>
      </c>
      <c r="N80" s="36">
        <v>34406000000</v>
      </c>
      <c r="O80" s="36" t="s">
        <v>210</v>
      </c>
      <c r="P80" s="108" t="s">
        <v>198</v>
      </c>
      <c r="Q80" s="36" t="s">
        <v>234</v>
      </c>
      <c r="R80" s="36" t="s">
        <v>203</v>
      </c>
      <c r="S80" s="36"/>
      <c r="T80" s="111" t="s">
        <v>224</v>
      </c>
      <c r="U80" s="123" t="s">
        <v>285</v>
      </c>
      <c r="V80" s="151">
        <v>43146</v>
      </c>
      <c r="W80" s="151">
        <v>43147</v>
      </c>
      <c r="X80" s="151">
        <v>43465</v>
      </c>
      <c r="Y80" s="38">
        <v>73410</v>
      </c>
      <c r="Z80" s="42" t="s">
        <v>46</v>
      </c>
      <c r="AA80" s="168">
        <f t="shared" si="6"/>
        <v>73410</v>
      </c>
      <c r="AB80" s="39" t="s">
        <v>46</v>
      </c>
      <c r="AC80" s="36">
        <v>12</v>
      </c>
      <c r="AD80" s="36" t="s">
        <v>356</v>
      </c>
      <c r="AE80" s="36" t="s">
        <v>200</v>
      </c>
      <c r="AF80" s="36"/>
      <c r="AG80" s="36"/>
      <c r="AH80" s="36" t="s">
        <v>357</v>
      </c>
      <c r="AI80" s="36" t="s">
        <v>202</v>
      </c>
      <c r="AJ80" s="36" t="s">
        <v>202</v>
      </c>
      <c r="AK80" s="36"/>
      <c r="AL80" s="36"/>
      <c r="AM80" s="1"/>
      <c r="AN80" s="40"/>
      <c r="AO80" s="40"/>
      <c r="AP80" s="40"/>
      <c r="AQ80" s="41"/>
    </row>
    <row r="81" spans="1:43" ht="55.5" customHeight="1" x14ac:dyDescent="0.25">
      <c r="A81" s="34">
        <v>2018</v>
      </c>
      <c r="B81" s="35">
        <v>57</v>
      </c>
      <c r="C81" s="36"/>
      <c r="D81" s="108" t="s">
        <v>198</v>
      </c>
      <c r="E81" s="36" t="s">
        <v>365</v>
      </c>
      <c r="F81" s="115" t="s">
        <v>366</v>
      </c>
      <c r="G81" s="36"/>
      <c r="H81" s="36">
        <v>57</v>
      </c>
      <c r="I81" s="36" t="s">
        <v>362</v>
      </c>
      <c r="J81" s="110" t="s">
        <v>208</v>
      </c>
      <c r="K81" s="128">
        <v>876</v>
      </c>
      <c r="L81" s="36" t="s">
        <v>209</v>
      </c>
      <c r="M81" s="128">
        <v>1</v>
      </c>
      <c r="N81" s="36">
        <v>34406000000</v>
      </c>
      <c r="O81" s="36" t="s">
        <v>210</v>
      </c>
      <c r="P81" s="108" t="s">
        <v>198</v>
      </c>
      <c r="Q81" s="36" t="s">
        <v>234</v>
      </c>
      <c r="R81" s="36" t="s">
        <v>203</v>
      </c>
      <c r="S81" s="36"/>
      <c r="T81" s="111" t="s">
        <v>224</v>
      </c>
      <c r="U81" s="123" t="s">
        <v>285</v>
      </c>
      <c r="V81" s="151">
        <v>43146</v>
      </c>
      <c r="W81" s="151">
        <v>43147</v>
      </c>
      <c r="X81" s="151">
        <v>43465</v>
      </c>
      <c r="Y81" s="38">
        <v>10700</v>
      </c>
      <c r="Z81" s="42" t="s">
        <v>46</v>
      </c>
      <c r="AA81" s="168">
        <f t="shared" si="6"/>
        <v>10700</v>
      </c>
      <c r="AB81" s="39" t="s">
        <v>46</v>
      </c>
      <c r="AC81" s="36">
        <v>5</v>
      </c>
      <c r="AD81" s="36" t="s">
        <v>367</v>
      </c>
      <c r="AE81" s="36" t="s">
        <v>200</v>
      </c>
      <c r="AF81" s="36"/>
      <c r="AG81" s="36"/>
      <c r="AH81" s="36" t="s">
        <v>368</v>
      </c>
      <c r="AI81" s="36" t="s">
        <v>202</v>
      </c>
      <c r="AJ81" s="36" t="s">
        <v>202</v>
      </c>
      <c r="AK81" s="36"/>
      <c r="AL81" s="36"/>
      <c r="AM81" s="1"/>
      <c r="AN81" s="40"/>
      <c r="AO81" s="40"/>
      <c r="AP81" s="40"/>
      <c r="AQ81" s="41"/>
    </row>
    <row r="82" spans="1:43" ht="54" customHeight="1" x14ac:dyDescent="0.25">
      <c r="A82" s="34">
        <v>2018</v>
      </c>
      <c r="B82" s="35">
        <v>58</v>
      </c>
      <c r="C82" s="36"/>
      <c r="D82" s="108" t="s">
        <v>198</v>
      </c>
      <c r="E82" s="36" t="s">
        <v>365</v>
      </c>
      <c r="F82" s="36" t="s">
        <v>366</v>
      </c>
      <c r="G82" s="36"/>
      <c r="H82" s="36">
        <v>58</v>
      </c>
      <c r="I82" s="36" t="s">
        <v>363</v>
      </c>
      <c r="J82" s="110" t="s">
        <v>208</v>
      </c>
      <c r="K82" s="128">
        <v>876</v>
      </c>
      <c r="L82" s="36" t="s">
        <v>209</v>
      </c>
      <c r="M82" s="128">
        <v>1</v>
      </c>
      <c r="N82" s="36">
        <v>34406000000</v>
      </c>
      <c r="O82" s="36" t="s">
        <v>210</v>
      </c>
      <c r="P82" s="108" t="s">
        <v>198</v>
      </c>
      <c r="Q82" s="36" t="s">
        <v>234</v>
      </c>
      <c r="R82" s="36" t="s">
        <v>203</v>
      </c>
      <c r="S82" s="36"/>
      <c r="T82" s="111" t="s">
        <v>224</v>
      </c>
      <c r="U82" s="123" t="s">
        <v>285</v>
      </c>
      <c r="V82" s="151">
        <v>43146</v>
      </c>
      <c r="W82" s="151">
        <v>43147</v>
      </c>
      <c r="X82" s="151">
        <v>43465</v>
      </c>
      <c r="Y82" s="38">
        <v>78000</v>
      </c>
      <c r="Z82" s="129" t="s">
        <v>46</v>
      </c>
      <c r="AA82" s="168">
        <f t="shared" si="6"/>
        <v>78000</v>
      </c>
      <c r="AB82" s="39" t="s">
        <v>46</v>
      </c>
      <c r="AC82" s="36">
        <v>5</v>
      </c>
      <c r="AD82" s="36" t="s">
        <v>369</v>
      </c>
      <c r="AE82" s="36" t="s">
        <v>200</v>
      </c>
      <c r="AF82" s="36"/>
      <c r="AG82" s="36"/>
      <c r="AH82" s="36" t="s">
        <v>370</v>
      </c>
      <c r="AI82" s="36" t="s">
        <v>202</v>
      </c>
      <c r="AJ82" s="36" t="s">
        <v>202</v>
      </c>
      <c r="AK82" s="36"/>
      <c r="AL82" s="36"/>
      <c r="AM82" s="1"/>
      <c r="AN82" s="40"/>
      <c r="AO82" s="40"/>
      <c r="AP82" s="40"/>
      <c r="AQ82" s="41"/>
    </row>
    <row r="83" spans="1:43" ht="57.75" customHeight="1" x14ac:dyDescent="0.25">
      <c r="A83" s="34">
        <v>2018</v>
      </c>
      <c r="B83" s="35">
        <v>59</v>
      </c>
      <c r="C83" s="36"/>
      <c r="D83" s="108" t="s">
        <v>198</v>
      </c>
      <c r="E83" s="36" t="s">
        <v>381</v>
      </c>
      <c r="F83" s="36" t="s">
        <v>382</v>
      </c>
      <c r="G83" s="36"/>
      <c r="H83" s="36">
        <v>59</v>
      </c>
      <c r="I83" s="36" t="s">
        <v>424</v>
      </c>
      <c r="J83" s="39" t="s">
        <v>436</v>
      </c>
      <c r="K83" s="128">
        <v>876</v>
      </c>
      <c r="L83" s="36" t="s">
        <v>209</v>
      </c>
      <c r="M83" s="128">
        <v>1</v>
      </c>
      <c r="N83" s="36">
        <v>34406000000</v>
      </c>
      <c r="O83" s="36" t="s">
        <v>210</v>
      </c>
      <c r="P83" s="108" t="s">
        <v>198</v>
      </c>
      <c r="Q83" s="36" t="s">
        <v>234</v>
      </c>
      <c r="R83" s="36" t="s">
        <v>203</v>
      </c>
      <c r="S83" s="36"/>
      <c r="T83" s="111" t="s">
        <v>224</v>
      </c>
      <c r="U83" s="123" t="s">
        <v>285</v>
      </c>
      <c r="V83" s="151">
        <v>43146</v>
      </c>
      <c r="W83" s="151">
        <v>43147</v>
      </c>
      <c r="X83" s="151">
        <v>43465</v>
      </c>
      <c r="Y83" s="38">
        <v>88790</v>
      </c>
      <c r="Z83" s="130" t="s">
        <v>46</v>
      </c>
      <c r="AA83" s="168">
        <f t="shared" si="6"/>
        <v>88790</v>
      </c>
      <c r="AB83" s="39" t="s">
        <v>46</v>
      </c>
      <c r="AC83" s="36">
        <v>14</v>
      </c>
      <c r="AD83" s="36" t="s">
        <v>424</v>
      </c>
      <c r="AE83" s="36" t="s">
        <v>378</v>
      </c>
      <c r="AF83" s="36"/>
      <c r="AG83" s="36"/>
      <c r="AH83" s="36" t="s">
        <v>425</v>
      </c>
      <c r="AI83" s="36" t="s">
        <v>202</v>
      </c>
      <c r="AJ83" s="36" t="s">
        <v>202</v>
      </c>
      <c r="AK83" s="36"/>
      <c r="AL83" s="58"/>
      <c r="AM83" s="58"/>
      <c r="AN83" s="40"/>
      <c r="AO83" s="40"/>
      <c r="AP83" s="40"/>
      <c r="AQ83" s="41"/>
    </row>
    <row r="84" spans="1:43" ht="57" customHeight="1" x14ac:dyDescent="0.25">
      <c r="A84" s="34">
        <v>2018</v>
      </c>
      <c r="B84" s="35">
        <v>60</v>
      </c>
      <c r="C84" s="36"/>
      <c r="D84" s="108" t="s">
        <v>198</v>
      </c>
      <c r="E84" s="36" t="s">
        <v>221</v>
      </c>
      <c r="F84" s="36" t="s">
        <v>313</v>
      </c>
      <c r="G84" s="36"/>
      <c r="H84" s="36">
        <v>60</v>
      </c>
      <c r="I84" s="36" t="s">
        <v>315</v>
      </c>
      <c r="J84" s="110" t="s">
        <v>208</v>
      </c>
      <c r="K84" s="128">
        <v>876</v>
      </c>
      <c r="L84" s="36" t="s">
        <v>209</v>
      </c>
      <c r="M84" s="128">
        <v>1</v>
      </c>
      <c r="N84" s="36">
        <v>34406000000</v>
      </c>
      <c r="O84" s="36" t="s">
        <v>210</v>
      </c>
      <c r="P84" s="108" t="s">
        <v>198</v>
      </c>
      <c r="Q84" s="36" t="s">
        <v>234</v>
      </c>
      <c r="R84" s="36" t="s">
        <v>203</v>
      </c>
      <c r="S84" s="36"/>
      <c r="T84" s="111" t="s">
        <v>224</v>
      </c>
      <c r="U84" s="124" t="s">
        <v>275</v>
      </c>
      <c r="V84" s="152" t="s">
        <v>274</v>
      </c>
      <c r="W84" s="118">
        <v>43101</v>
      </c>
      <c r="X84" s="151">
        <v>43465</v>
      </c>
      <c r="Y84" s="38">
        <v>7704</v>
      </c>
      <c r="Z84" s="55" t="s">
        <v>46</v>
      </c>
      <c r="AA84" s="168">
        <f t="shared" ref="AA84:AA96" si="7">+Y84</f>
        <v>7704</v>
      </c>
      <c r="AB84" s="39" t="s">
        <v>46</v>
      </c>
      <c r="AC84" s="154" t="s">
        <v>227</v>
      </c>
      <c r="AD84" s="36" t="s">
        <v>243</v>
      </c>
      <c r="AE84" s="36" t="s">
        <v>200</v>
      </c>
      <c r="AF84" s="36"/>
      <c r="AG84" s="36"/>
      <c r="AH84" s="36" t="s">
        <v>242</v>
      </c>
      <c r="AI84" s="36" t="s">
        <v>202</v>
      </c>
      <c r="AJ84" s="36" t="s">
        <v>202</v>
      </c>
      <c r="AK84" s="36"/>
      <c r="AL84" s="36"/>
      <c r="AM84" s="1"/>
      <c r="AN84" s="40"/>
      <c r="AO84" s="40"/>
      <c r="AP84" s="40"/>
      <c r="AQ84" s="41"/>
    </row>
    <row r="85" spans="1:43" ht="53.25" customHeight="1" x14ac:dyDescent="0.25">
      <c r="A85" s="34">
        <v>2018</v>
      </c>
      <c r="B85" s="35">
        <v>61</v>
      </c>
      <c r="C85" s="36"/>
      <c r="D85" s="108" t="s">
        <v>198</v>
      </c>
      <c r="E85" s="36" t="s">
        <v>295</v>
      </c>
      <c r="F85" s="36" t="s">
        <v>299</v>
      </c>
      <c r="G85" s="36"/>
      <c r="H85" s="36">
        <v>61</v>
      </c>
      <c r="I85" s="36" t="s">
        <v>298</v>
      </c>
      <c r="J85" s="110" t="s">
        <v>208</v>
      </c>
      <c r="K85" s="128">
        <v>876</v>
      </c>
      <c r="L85" s="36" t="s">
        <v>209</v>
      </c>
      <c r="M85" s="128">
        <v>1</v>
      </c>
      <c r="N85" s="36">
        <v>34406000000</v>
      </c>
      <c r="O85" s="36" t="s">
        <v>210</v>
      </c>
      <c r="P85" s="108" t="s">
        <v>198</v>
      </c>
      <c r="Q85" s="36" t="s">
        <v>234</v>
      </c>
      <c r="R85" s="36" t="s">
        <v>203</v>
      </c>
      <c r="S85" s="36"/>
      <c r="T85" s="111" t="s">
        <v>224</v>
      </c>
      <c r="U85" s="124" t="s">
        <v>275</v>
      </c>
      <c r="V85" s="152" t="s">
        <v>274</v>
      </c>
      <c r="W85" s="118">
        <v>43101</v>
      </c>
      <c r="X85" s="151">
        <v>43465</v>
      </c>
      <c r="Y85" s="38">
        <v>22809.5</v>
      </c>
      <c r="Z85" s="42" t="s">
        <v>46</v>
      </c>
      <c r="AA85" s="168">
        <f t="shared" si="7"/>
        <v>22809.5</v>
      </c>
      <c r="AB85" s="39" t="s">
        <v>46</v>
      </c>
      <c r="AC85" s="36">
        <v>11</v>
      </c>
      <c r="AD85" s="36" t="s">
        <v>290</v>
      </c>
      <c r="AE85" s="36" t="s">
        <v>200</v>
      </c>
      <c r="AF85" s="36"/>
      <c r="AG85" s="36"/>
      <c r="AH85" s="36" t="s">
        <v>292</v>
      </c>
      <c r="AI85" s="36" t="s">
        <v>202</v>
      </c>
      <c r="AJ85" s="36" t="s">
        <v>202</v>
      </c>
      <c r="AK85" s="36"/>
      <c r="AL85" s="36"/>
      <c r="AM85" s="1"/>
      <c r="AN85" s="40"/>
      <c r="AO85" s="40"/>
      <c r="AP85" s="40"/>
      <c r="AQ85" s="41"/>
    </row>
    <row r="86" spans="1:43" ht="52.5" customHeight="1" x14ac:dyDescent="0.25">
      <c r="A86" s="34">
        <v>2018</v>
      </c>
      <c r="B86" s="35">
        <v>62</v>
      </c>
      <c r="C86" s="36"/>
      <c r="D86" s="108" t="s">
        <v>198</v>
      </c>
      <c r="E86" s="36" t="s">
        <v>317</v>
      </c>
      <c r="F86" s="36" t="s">
        <v>317</v>
      </c>
      <c r="G86" s="36"/>
      <c r="H86" s="36">
        <v>62</v>
      </c>
      <c r="I86" s="36" t="s">
        <v>646</v>
      </c>
      <c r="J86" s="110" t="s">
        <v>208</v>
      </c>
      <c r="K86" s="128">
        <v>876</v>
      </c>
      <c r="L86" s="36" t="s">
        <v>209</v>
      </c>
      <c r="M86" s="128">
        <v>1</v>
      </c>
      <c r="N86" s="36">
        <v>34406000000</v>
      </c>
      <c r="O86" s="36" t="s">
        <v>210</v>
      </c>
      <c r="P86" s="108" t="s">
        <v>198</v>
      </c>
      <c r="Q86" s="36" t="s">
        <v>234</v>
      </c>
      <c r="R86" s="36" t="s">
        <v>203</v>
      </c>
      <c r="S86" s="36"/>
      <c r="T86" s="111" t="s">
        <v>224</v>
      </c>
      <c r="U86" s="124" t="s">
        <v>275</v>
      </c>
      <c r="V86" s="152" t="s">
        <v>274</v>
      </c>
      <c r="W86" s="118">
        <v>43101</v>
      </c>
      <c r="X86" s="151">
        <v>43465</v>
      </c>
      <c r="Y86" s="38">
        <v>24480</v>
      </c>
      <c r="Z86" s="42" t="s">
        <v>46</v>
      </c>
      <c r="AA86" s="168">
        <f t="shared" si="7"/>
        <v>24480</v>
      </c>
      <c r="AB86" s="39" t="s">
        <v>46</v>
      </c>
      <c r="AC86" s="36">
        <v>2</v>
      </c>
      <c r="AD86" s="36" t="s">
        <v>319</v>
      </c>
      <c r="AE86" s="36" t="s">
        <v>200</v>
      </c>
      <c r="AF86" s="36"/>
      <c r="AG86" s="36"/>
      <c r="AH86" s="36" t="s">
        <v>320</v>
      </c>
      <c r="AI86" s="36" t="s">
        <v>202</v>
      </c>
      <c r="AJ86" s="36" t="s">
        <v>202</v>
      </c>
      <c r="AK86" s="36"/>
      <c r="AL86" s="36"/>
      <c r="AM86" s="1"/>
      <c r="AN86" s="40"/>
      <c r="AO86" s="40"/>
      <c r="AP86" s="40"/>
      <c r="AQ86" s="41"/>
    </row>
    <row r="87" spans="1:43" ht="54.75" customHeight="1" x14ac:dyDescent="0.25">
      <c r="A87" s="34">
        <v>2018</v>
      </c>
      <c r="B87" s="35">
        <v>63</v>
      </c>
      <c r="C87" s="36"/>
      <c r="D87" s="108" t="s">
        <v>198</v>
      </c>
      <c r="E87" s="36" t="s">
        <v>329</v>
      </c>
      <c r="F87" s="109" t="s">
        <v>330</v>
      </c>
      <c r="G87" s="36"/>
      <c r="H87" s="36">
        <v>63</v>
      </c>
      <c r="I87" s="36" t="s">
        <v>328</v>
      </c>
      <c r="J87" s="110" t="s">
        <v>208</v>
      </c>
      <c r="K87" s="128">
        <v>876</v>
      </c>
      <c r="L87" s="36" t="s">
        <v>209</v>
      </c>
      <c r="M87" s="128">
        <v>1</v>
      </c>
      <c r="N87" s="36">
        <v>34406000000</v>
      </c>
      <c r="O87" s="36" t="s">
        <v>210</v>
      </c>
      <c r="P87" s="108" t="s">
        <v>198</v>
      </c>
      <c r="Q87" s="36" t="s">
        <v>234</v>
      </c>
      <c r="R87" s="36" t="s">
        <v>203</v>
      </c>
      <c r="S87" s="37"/>
      <c r="T87" s="111" t="s">
        <v>224</v>
      </c>
      <c r="U87" s="124" t="s">
        <v>275</v>
      </c>
      <c r="V87" s="152" t="s">
        <v>274</v>
      </c>
      <c r="W87" s="118">
        <v>43101</v>
      </c>
      <c r="X87" s="151">
        <v>43465</v>
      </c>
      <c r="Y87" s="38">
        <v>82800</v>
      </c>
      <c r="Z87" s="43" t="s">
        <v>46</v>
      </c>
      <c r="AA87" s="168">
        <f t="shared" si="7"/>
        <v>82800</v>
      </c>
      <c r="AB87" s="39" t="s">
        <v>46</v>
      </c>
      <c r="AC87" s="36">
        <v>2</v>
      </c>
      <c r="AD87" s="36" t="s">
        <v>319</v>
      </c>
      <c r="AE87" s="36" t="s">
        <v>200</v>
      </c>
      <c r="AF87" s="36"/>
      <c r="AG87" s="36"/>
      <c r="AH87" s="36" t="s">
        <v>320</v>
      </c>
      <c r="AI87" s="36" t="s">
        <v>202</v>
      </c>
      <c r="AJ87" s="36" t="s">
        <v>202</v>
      </c>
      <c r="AK87" s="36"/>
      <c r="AL87" s="58"/>
      <c r="AM87" s="58"/>
      <c r="AN87" s="40"/>
      <c r="AO87" s="40"/>
      <c r="AP87" s="40"/>
      <c r="AQ87" s="41"/>
    </row>
    <row r="88" spans="1:43" ht="58.5" customHeight="1" x14ac:dyDescent="0.25">
      <c r="A88" s="34">
        <v>2018</v>
      </c>
      <c r="B88" s="35">
        <v>64</v>
      </c>
      <c r="C88" s="36"/>
      <c r="D88" s="108" t="s">
        <v>198</v>
      </c>
      <c r="E88" s="36" t="s">
        <v>329</v>
      </c>
      <c r="F88" s="36" t="s">
        <v>330</v>
      </c>
      <c r="G88" s="36"/>
      <c r="H88" s="36">
        <v>64</v>
      </c>
      <c r="I88" s="36" t="s">
        <v>331</v>
      </c>
      <c r="J88" s="110" t="s">
        <v>208</v>
      </c>
      <c r="K88" s="128">
        <v>876</v>
      </c>
      <c r="L88" s="36" t="s">
        <v>209</v>
      </c>
      <c r="M88" s="128">
        <v>1</v>
      </c>
      <c r="N88" s="36">
        <v>34406000000</v>
      </c>
      <c r="O88" s="36" t="s">
        <v>210</v>
      </c>
      <c r="P88" s="108" t="s">
        <v>198</v>
      </c>
      <c r="Q88" s="36" t="s">
        <v>234</v>
      </c>
      <c r="R88" s="36" t="s">
        <v>203</v>
      </c>
      <c r="S88" s="37"/>
      <c r="T88" s="111" t="s">
        <v>224</v>
      </c>
      <c r="U88" s="124" t="s">
        <v>275</v>
      </c>
      <c r="V88" s="152" t="s">
        <v>274</v>
      </c>
      <c r="W88" s="118">
        <v>43101</v>
      </c>
      <c r="X88" s="151">
        <v>43465</v>
      </c>
      <c r="Y88" s="38">
        <v>89820</v>
      </c>
      <c r="Z88" s="55" t="s">
        <v>46</v>
      </c>
      <c r="AA88" s="168">
        <f t="shared" si="7"/>
        <v>89820</v>
      </c>
      <c r="AB88" s="39" t="s">
        <v>46</v>
      </c>
      <c r="AC88" s="36">
        <v>2</v>
      </c>
      <c r="AD88" s="36" t="s">
        <v>319</v>
      </c>
      <c r="AE88" s="36" t="s">
        <v>200</v>
      </c>
      <c r="AF88" s="36"/>
      <c r="AG88" s="36"/>
      <c r="AH88" s="36" t="s">
        <v>320</v>
      </c>
      <c r="AI88" s="36" t="s">
        <v>202</v>
      </c>
      <c r="AJ88" s="36" t="s">
        <v>202</v>
      </c>
      <c r="AK88" s="36"/>
      <c r="AL88" s="36"/>
      <c r="AM88" s="1"/>
      <c r="AN88" s="40"/>
      <c r="AO88" s="40"/>
      <c r="AP88" s="40"/>
      <c r="AQ88" s="41"/>
    </row>
    <row r="89" spans="1:43" ht="53.25" customHeight="1" x14ac:dyDescent="0.25">
      <c r="A89" s="34">
        <v>2018</v>
      </c>
      <c r="B89" s="35">
        <v>65</v>
      </c>
      <c r="C89" s="36"/>
      <c r="D89" s="108" t="s">
        <v>198</v>
      </c>
      <c r="E89" s="36" t="s">
        <v>329</v>
      </c>
      <c r="F89" s="36" t="s">
        <v>330</v>
      </c>
      <c r="G89" s="36"/>
      <c r="H89" s="36">
        <v>65</v>
      </c>
      <c r="I89" s="36" t="s">
        <v>332</v>
      </c>
      <c r="J89" s="110" t="s">
        <v>208</v>
      </c>
      <c r="K89" s="128">
        <v>876</v>
      </c>
      <c r="L89" s="36" t="s">
        <v>209</v>
      </c>
      <c r="M89" s="128">
        <v>1</v>
      </c>
      <c r="N89" s="36">
        <v>34406000000</v>
      </c>
      <c r="O89" s="36" t="s">
        <v>210</v>
      </c>
      <c r="P89" s="108" t="s">
        <v>198</v>
      </c>
      <c r="Q89" s="36" t="s">
        <v>234</v>
      </c>
      <c r="R89" s="36" t="s">
        <v>203</v>
      </c>
      <c r="S89" s="37"/>
      <c r="T89" s="111" t="s">
        <v>224</v>
      </c>
      <c r="U89" s="124" t="s">
        <v>275</v>
      </c>
      <c r="V89" s="152" t="s">
        <v>274</v>
      </c>
      <c r="W89" s="118">
        <v>43101</v>
      </c>
      <c r="X89" s="151">
        <v>43465</v>
      </c>
      <c r="Y89" s="38">
        <v>39240</v>
      </c>
      <c r="Z89" s="42" t="s">
        <v>46</v>
      </c>
      <c r="AA89" s="168">
        <f t="shared" si="7"/>
        <v>39240</v>
      </c>
      <c r="AB89" s="39" t="s">
        <v>46</v>
      </c>
      <c r="AC89" s="36">
        <v>2</v>
      </c>
      <c r="AD89" s="36" t="s">
        <v>319</v>
      </c>
      <c r="AE89" s="36" t="s">
        <v>200</v>
      </c>
      <c r="AF89" s="36"/>
      <c r="AG89" s="36"/>
      <c r="AH89" s="36" t="s">
        <v>320</v>
      </c>
      <c r="AI89" s="36" t="s">
        <v>202</v>
      </c>
      <c r="AJ89" s="36" t="s">
        <v>202</v>
      </c>
      <c r="AK89" s="36"/>
      <c r="AL89" s="36"/>
      <c r="AM89" s="1"/>
      <c r="AN89" s="40"/>
      <c r="AO89" s="40"/>
      <c r="AP89" s="40"/>
      <c r="AQ89" s="41"/>
    </row>
    <row r="90" spans="1:43" ht="73.5" customHeight="1" x14ac:dyDescent="0.25">
      <c r="A90" s="34">
        <v>2018</v>
      </c>
      <c r="B90" s="35">
        <v>66</v>
      </c>
      <c r="C90" s="36"/>
      <c r="D90" s="108" t="s">
        <v>198</v>
      </c>
      <c r="E90" s="36" t="s">
        <v>416</v>
      </c>
      <c r="F90" s="36" t="s">
        <v>416</v>
      </c>
      <c r="G90" s="36"/>
      <c r="H90" s="36">
        <v>66</v>
      </c>
      <c r="I90" s="36" t="s">
        <v>410</v>
      </c>
      <c r="J90" s="39" t="s">
        <v>436</v>
      </c>
      <c r="K90" s="128">
        <v>876</v>
      </c>
      <c r="L90" s="36" t="s">
        <v>209</v>
      </c>
      <c r="M90" s="128">
        <v>1</v>
      </c>
      <c r="N90" s="36">
        <v>34406000000</v>
      </c>
      <c r="O90" s="36" t="s">
        <v>210</v>
      </c>
      <c r="P90" s="108" t="s">
        <v>198</v>
      </c>
      <c r="Q90" s="36" t="s">
        <v>234</v>
      </c>
      <c r="R90" s="36" t="s">
        <v>203</v>
      </c>
      <c r="S90" s="36"/>
      <c r="T90" s="111" t="s">
        <v>224</v>
      </c>
      <c r="U90" s="124" t="s">
        <v>275</v>
      </c>
      <c r="V90" s="152" t="s">
        <v>274</v>
      </c>
      <c r="W90" s="118">
        <v>43101</v>
      </c>
      <c r="X90" s="151">
        <v>43465</v>
      </c>
      <c r="Y90" s="38">
        <v>97200</v>
      </c>
      <c r="Z90" s="42" t="s">
        <v>46</v>
      </c>
      <c r="AA90" s="168">
        <f t="shared" si="7"/>
        <v>97200</v>
      </c>
      <c r="AB90" s="39" t="s">
        <v>46</v>
      </c>
      <c r="AC90" s="113" t="s">
        <v>457</v>
      </c>
      <c r="AD90" s="36" t="s">
        <v>377</v>
      </c>
      <c r="AE90" s="36" t="s">
        <v>378</v>
      </c>
      <c r="AF90" s="36"/>
      <c r="AG90" s="36"/>
      <c r="AH90" s="36" t="s">
        <v>379</v>
      </c>
      <c r="AI90" s="36" t="s">
        <v>202</v>
      </c>
      <c r="AJ90" s="36" t="s">
        <v>202</v>
      </c>
      <c r="AK90" s="36"/>
      <c r="AL90" s="36"/>
      <c r="AM90" s="1"/>
      <c r="AN90" s="40"/>
      <c r="AO90" s="40"/>
      <c r="AP90" s="40"/>
      <c r="AQ90" s="41"/>
    </row>
    <row r="91" spans="1:43" ht="109.5" customHeight="1" x14ac:dyDescent="0.25">
      <c r="A91" s="34">
        <v>2018</v>
      </c>
      <c r="B91" s="35">
        <v>67</v>
      </c>
      <c r="C91" s="36"/>
      <c r="D91" s="108" t="s">
        <v>198</v>
      </c>
      <c r="E91" s="36" t="s">
        <v>416</v>
      </c>
      <c r="F91" s="36" t="s">
        <v>416</v>
      </c>
      <c r="G91" s="36"/>
      <c r="H91" s="36">
        <v>67</v>
      </c>
      <c r="I91" s="36" t="s">
        <v>411</v>
      </c>
      <c r="J91" s="39" t="s">
        <v>436</v>
      </c>
      <c r="K91" s="128">
        <v>876</v>
      </c>
      <c r="L91" s="36" t="s">
        <v>209</v>
      </c>
      <c r="M91" s="128">
        <v>1</v>
      </c>
      <c r="N91" s="36">
        <v>34406000000</v>
      </c>
      <c r="O91" s="36" t="s">
        <v>210</v>
      </c>
      <c r="P91" s="108" t="s">
        <v>198</v>
      </c>
      <c r="Q91" s="36" t="s">
        <v>234</v>
      </c>
      <c r="R91" s="36" t="s">
        <v>203</v>
      </c>
      <c r="S91" s="36"/>
      <c r="T91" s="111" t="s">
        <v>224</v>
      </c>
      <c r="U91" s="124" t="s">
        <v>275</v>
      </c>
      <c r="V91" s="152" t="s">
        <v>274</v>
      </c>
      <c r="W91" s="118">
        <v>43101</v>
      </c>
      <c r="X91" s="151">
        <v>43465</v>
      </c>
      <c r="Y91" s="38">
        <v>97200</v>
      </c>
      <c r="Z91" s="43" t="s">
        <v>46</v>
      </c>
      <c r="AA91" s="168">
        <f t="shared" si="7"/>
        <v>97200</v>
      </c>
      <c r="AB91" s="39" t="s">
        <v>46</v>
      </c>
      <c r="AC91" s="113" t="s">
        <v>457</v>
      </c>
      <c r="AD91" s="36" t="s">
        <v>377</v>
      </c>
      <c r="AE91" s="36" t="s">
        <v>378</v>
      </c>
      <c r="AF91" s="36"/>
      <c r="AG91" s="36"/>
      <c r="AH91" s="36" t="s">
        <v>379</v>
      </c>
      <c r="AI91" s="36" t="s">
        <v>202</v>
      </c>
      <c r="AJ91" s="36" t="s">
        <v>202</v>
      </c>
      <c r="AK91" s="36"/>
      <c r="AL91" s="58"/>
      <c r="AM91" s="58"/>
      <c r="AN91" s="40"/>
      <c r="AO91" s="40"/>
      <c r="AP91" s="40"/>
      <c r="AQ91" s="41"/>
    </row>
    <row r="92" spans="1:43" ht="108.75" customHeight="1" x14ac:dyDescent="0.25">
      <c r="A92" s="34">
        <v>2018</v>
      </c>
      <c r="B92" s="35">
        <v>68</v>
      </c>
      <c r="C92" s="36"/>
      <c r="D92" s="108" t="s">
        <v>198</v>
      </c>
      <c r="E92" s="36" t="s">
        <v>416</v>
      </c>
      <c r="F92" s="36" t="s">
        <v>416</v>
      </c>
      <c r="G92" s="36"/>
      <c r="H92" s="36">
        <v>68</v>
      </c>
      <c r="I92" s="36" t="s">
        <v>412</v>
      </c>
      <c r="J92" s="39" t="s">
        <v>436</v>
      </c>
      <c r="K92" s="128">
        <v>876</v>
      </c>
      <c r="L92" s="36" t="s">
        <v>209</v>
      </c>
      <c r="M92" s="128">
        <v>1</v>
      </c>
      <c r="N92" s="36">
        <v>34406000000</v>
      </c>
      <c r="O92" s="36" t="s">
        <v>210</v>
      </c>
      <c r="P92" s="108" t="s">
        <v>198</v>
      </c>
      <c r="Q92" s="36" t="s">
        <v>234</v>
      </c>
      <c r="R92" s="36" t="s">
        <v>203</v>
      </c>
      <c r="S92" s="36"/>
      <c r="T92" s="111" t="s">
        <v>224</v>
      </c>
      <c r="U92" s="124" t="s">
        <v>275</v>
      </c>
      <c r="V92" s="152" t="s">
        <v>274</v>
      </c>
      <c r="W92" s="118">
        <v>43101</v>
      </c>
      <c r="X92" s="151">
        <v>43465</v>
      </c>
      <c r="Y92" s="38">
        <v>66000</v>
      </c>
      <c r="Z92" s="55" t="s">
        <v>46</v>
      </c>
      <c r="AA92" s="168">
        <f t="shared" si="7"/>
        <v>66000</v>
      </c>
      <c r="AB92" s="39" t="s">
        <v>46</v>
      </c>
      <c r="AC92" s="113" t="s">
        <v>457</v>
      </c>
      <c r="AD92" s="36" t="s">
        <v>377</v>
      </c>
      <c r="AE92" s="36" t="s">
        <v>378</v>
      </c>
      <c r="AF92" s="36"/>
      <c r="AG92" s="36"/>
      <c r="AH92" s="36" t="s">
        <v>379</v>
      </c>
      <c r="AI92" s="36" t="s">
        <v>202</v>
      </c>
      <c r="AJ92" s="36" t="s">
        <v>202</v>
      </c>
      <c r="AK92" s="36"/>
      <c r="AL92" s="36"/>
      <c r="AM92" s="1"/>
      <c r="AN92" s="40"/>
      <c r="AO92" s="40"/>
      <c r="AP92" s="40"/>
      <c r="AQ92" s="41"/>
    </row>
    <row r="93" spans="1:43" ht="54.75" customHeight="1" x14ac:dyDescent="0.25">
      <c r="A93" s="34">
        <v>2018</v>
      </c>
      <c r="B93" s="35">
        <v>69</v>
      </c>
      <c r="C93" s="36"/>
      <c r="D93" s="108" t="s">
        <v>198</v>
      </c>
      <c r="E93" s="36" t="s">
        <v>416</v>
      </c>
      <c r="F93" s="36" t="s">
        <v>416</v>
      </c>
      <c r="G93" s="36"/>
      <c r="H93" s="36">
        <v>69</v>
      </c>
      <c r="I93" s="36" t="s">
        <v>413</v>
      </c>
      <c r="J93" s="39" t="s">
        <v>436</v>
      </c>
      <c r="K93" s="128">
        <v>876</v>
      </c>
      <c r="L93" s="36" t="s">
        <v>209</v>
      </c>
      <c r="M93" s="128">
        <v>1</v>
      </c>
      <c r="N93" s="36">
        <v>34406000000</v>
      </c>
      <c r="O93" s="36" t="s">
        <v>210</v>
      </c>
      <c r="P93" s="108" t="s">
        <v>198</v>
      </c>
      <c r="Q93" s="36" t="s">
        <v>234</v>
      </c>
      <c r="R93" s="36" t="s">
        <v>203</v>
      </c>
      <c r="S93" s="36"/>
      <c r="T93" s="111" t="s">
        <v>224</v>
      </c>
      <c r="U93" s="124" t="s">
        <v>275</v>
      </c>
      <c r="V93" s="152" t="s">
        <v>274</v>
      </c>
      <c r="W93" s="118">
        <v>43101</v>
      </c>
      <c r="X93" s="151">
        <v>43465</v>
      </c>
      <c r="Y93" s="38">
        <v>99600</v>
      </c>
      <c r="Z93" s="42" t="s">
        <v>46</v>
      </c>
      <c r="AA93" s="168">
        <f t="shared" si="7"/>
        <v>99600</v>
      </c>
      <c r="AB93" s="39" t="s">
        <v>46</v>
      </c>
      <c r="AC93" s="113" t="s">
        <v>457</v>
      </c>
      <c r="AD93" s="36" t="s">
        <v>377</v>
      </c>
      <c r="AE93" s="36" t="s">
        <v>378</v>
      </c>
      <c r="AF93" s="36"/>
      <c r="AG93" s="36"/>
      <c r="AH93" s="36" t="s">
        <v>379</v>
      </c>
      <c r="AI93" s="36" t="s">
        <v>202</v>
      </c>
      <c r="AJ93" s="36" t="s">
        <v>202</v>
      </c>
      <c r="AK93" s="36"/>
      <c r="AL93" s="36"/>
      <c r="AM93" s="1"/>
      <c r="AN93" s="40"/>
      <c r="AO93" s="40"/>
      <c r="AP93" s="40"/>
      <c r="AQ93" s="41"/>
    </row>
    <row r="94" spans="1:43" ht="46.5" customHeight="1" x14ac:dyDescent="0.25">
      <c r="A94" s="34">
        <v>2018</v>
      </c>
      <c r="B94" s="35">
        <v>70</v>
      </c>
      <c r="C94" s="36"/>
      <c r="D94" s="108" t="s">
        <v>198</v>
      </c>
      <c r="E94" s="36" t="s">
        <v>416</v>
      </c>
      <c r="F94" s="36" t="s">
        <v>416</v>
      </c>
      <c r="G94" s="36"/>
      <c r="H94" s="36">
        <v>70</v>
      </c>
      <c r="I94" s="36" t="s">
        <v>414</v>
      </c>
      <c r="J94" s="39" t="s">
        <v>436</v>
      </c>
      <c r="K94" s="128">
        <v>876</v>
      </c>
      <c r="L94" s="36" t="s">
        <v>209</v>
      </c>
      <c r="M94" s="128">
        <v>1</v>
      </c>
      <c r="N94" s="36">
        <v>34406000000</v>
      </c>
      <c r="O94" s="36" t="s">
        <v>210</v>
      </c>
      <c r="P94" s="108" t="s">
        <v>198</v>
      </c>
      <c r="Q94" s="36" t="s">
        <v>234</v>
      </c>
      <c r="R94" s="36" t="s">
        <v>203</v>
      </c>
      <c r="S94" s="36"/>
      <c r="T94" s="111" t="s">
        <v>224</v>
      </c>
      <c r="U94" s="124" t="s">
        <v>275</v>
      </c>
      <c r="V94" s="152" t="s">
        <v>274</v>
      </c>
      <c r="W94" s="118">
        <v>43101</v>
      </c>
      <c r="X94" s="151">
        <v>43465</v>
      </c>
      <c r="Y94" s="38">
        <v>35000</v>
      </c>
      <c r="Z94" s="129" t="s">
        <v>46</v>
      </c>
      <c r="AA94" s="168">
        <f t="shared" si="7"/>
        <v>35000</v>
      </c>
      <c r="AB94" s="39" t="s">
        <v>46</v>
      </c>
      <c r="AC94" s="113" t="s">
        <v>457</v>
      </c>
      <c r="AD94" s="36" t="s">
        <v>377</v>
      </c>
      <c r="AE94" s="36" t="s">
        <v>378</v>
      </c>
      <c r="AF94" s="36"/>
      <c r="AG94" s="36"/>
      <c r="AH94" s="36" t="s">
        <v>379</v>
      </c>
      <c r="AI94" s="36" t="s">
        <v>202</v>
      </c>
      <c r="AJ94" s="36" t="s">
        <v>202</v>
      </c>
      <c r="AK94" s="36"/>
      <c r="AL94" s="36"/>
      <c r="AM94" s="1"/>
      <c r="AN94" s="40"/>
      <c r="AO94" s="40"/>
      <c r="AP94" s="40"/>
      <c r="AQ94" s="41"/>
    </row>
    <row r="95" spans="1:43" ht="43.5" customHeight="1" x14ac:dyDescent="0.25">
      <c r="A95" s="34">
        <v>2018</v>
      </c>
      <c r="B95" s="35">
        <v>71</v>
      </c>
      <c r="C95" s="36"/>
      <c r="D95" s="108" t="s">
        <v>198</v>
      </c>
      <c r="E95" s="36" t="s">
        <v>416</v>
      </c>
      <c r="F95" s="36" t="s">
        <v>416</v>
      </c>
      <c r="G95" s="36"/>
      <c r="H95" s="36">
        <v>71</v>
      </c>
      <c r="I95" s="36" t="s">
        <v>415</v>
      </c>
      <c r="J95" s="39" t="s">
        <v>436</v>
      </c>
      <c r="K95" s="128">
        <v>876</v>
      </c>
      <c r="L95" s="36" t="s">
        <v>209</v>
      </c>
      <c r="M95" s="128">
        <v>1</v>
      </c>
      <c r="N95" s="36">
        <v>34406000000</v>
      </c>
      <c r="O95" s="36" t="s">
        <v>210</v>
      </c>
      <c r="P95" s="108" t="s">
        <v>198</v>
      </c>
      <c r="Q95" s="36" t="s">
        <v>234</v>
      </c>
      <c r="R95" s="36" t="s">
        <v>203</v>
      </c>
      <c r="S95" s="36"/>
      <c r="T95" s="111" t="s">
        <v>224</v>
      </c>
      <c r="U95" s="124" t="s">
        <v>275</v>
      </c>
      <c r="V95" s="152" t="s">
        <v>274</v>
      </c>
      <c r="W95" s="118">
        <v>43101</v>
      </c>
      <c r="X95" s="151">
        <v>43465</v>
      </c>
      <c r="Y95" s="38">
        <v>99700</v>
      </c>
      <c r="Z95" s="42" t="s">
        <v>46</v>
      </c>
      <c r="AA95" s="168">
        <f t="shared" si="7"/>
        <v>99700</v>
      </c>
      <c r="AB95" s="39" t="s">
        <v>46</v>
      </c>
      <c r="AC95" s="113" t="s">
        <v>457</v>
      </c>
      <c r="AD95" s="36" t="s">
        <v>377</v>
      </c>
      <c r="AE95" s="36" t="s">
        <v>378</v>
      </c>
      <c r="AF95" s="36"/>
      <c r="AG95" s="36"/>
      <c r="AH95" s="36" t="s">
        <v>379</v>
      </c>
      <c r="AI95" s="36" t="s">
        <v>202</v>
      </c>
      <c r="AJ95" s="36" t="s">
        <v>202</v>
      </c>
      <c r="AK95" s="36"/>
      <c r="AL95" s="36"/>
      <c r="AM95" s="1"/>
      <c r="AN95" s="40"/>
      <c r="AO95" s="40"/>
      <c r="AP95" s="40"/>
      <c r="AQ95" s="41"/>
    </row>
    <row r="96" spans="1:43" ht="70.5" customHeight="1" x14ac:dyDescent="0.25">
      <c r="A96" s="34">
        <v>2018</v>
      </c>
      <c r="B96" s="35">
        <v>72</v>
      </c>
      <c r="C96" s="36"/>
      <c r="D96" s="108" t="s">
        <v>198</v>
      </c>
      <c r="E96" s="36" t="s">
        <v>381</v>
      </c>
      <c r="F96" s="36" t="s">
        <v>382</v>
      </c>
      <c r="G96" s="36"/>
      <c r="H96" s="36">
        <v>72</v>
      </c>
      <c r="I96" s="36" t="s">
        <v>417</v>
      </c>
      <c r="J96" s="39" t="s">
        <v>436</v>
      </c>
      <c r="K96" s="128">
        <v>876</v>
      </c>
      <c r="L96" s="36" t="s">
        <v>209</v>
      </c>
      <c r="M96" s="128">
        <v>1</v>
      </c>
      <c r="N96" s="36">
        <v>34406000000</v>
      </c>
      <c r="O96" s="36" t="s">
        <v>210</v>
      </c>
      <c r="P96" s="108" t="s">
        <v>198</v>
      </c>
      <c r="Q96" s="36" t="s">
        <v>234</v>
      </c>
      <c r="R96" s="36" t="s">
        <v>203</v>
      </c>
      <c r="S96" s="36"/>
      <c r="T96" s="111" t="s">
        <v>224</v>
      </c>
      <c r="U96" s="124" t="s">
        <v>275</v>
      </c>
      <c r="V96" s="152" t="s">
        <v>274</v>
      </c>
      <c r="W96" s="118">
        <v>43101</v>
      </c>
      <c r="X96" s="151">
        <v>43465</v>
      </c>
      <c r="Y96" s="38">
        <v>16140</v>
      </c>
      <c r="Z96" s="43" t="s">
        <v>46</v>
      </c>
      <c r="AA96" s="168">
        <f t="shared" si="7"/>
        <v>16140</v>
      </c>
      <c r="AB96" s="39" t="s">
        <v>46</v>
      </c>
      <c r="AC96" s="113" t="s">
        <v>457</v>
      </c>
      <c r="AD96" s="36" t="s">
        <v>377</v>
      </c>
      <c r="AE96" s="36" t="s">
        <v>378</v>
      </c>
      <c r="AF96" s="36"/>
      <c r="AG96" s="36"/>
      <c r="AH96" s="36" t="s">
        <v>379</v>
      </c>
      <c r="AI96" s="36" t="s">
        <v>202</v>
      </c>
      <c r="AJ96" s="36" t="s">
        <v>202</v>
      </c>
      <c r="AK96" s="36"/>
      <c r="AL96" s="58"/>
      <c r="AM96" s="58"/>
      <c r="AN96" s="40"/>
      <c r="AO96" s="40"/>
      <c r="AP96" s="40"/>
      <c r="AQ96" s="41"/>
    </row>
    <row r="97" spans="1:43" ht="58.5" customHeight="1" x14ac:dyDescent="0.25">
      <c r="A97" s="34">
        <v>2018</v>
      </c>
      <c r="B97" s="35">
        <v>73</v>
      </c>
      <c r="C97" s="36"/>
      <c r="D97" s="108" t="s">
        <v>198</v>
      </c>
      <c r="E97" s="36" t="s">
        <v>491</v>
      </c>
      <c r="F97" s="36" t="s">
        <v>491</v>
      </c>
      <c r="G97" s="36"/>
      <c r="H97" s="36">
        <v>73</v>
      </c>
      <c r="I97" s="36" t="s">
        <v>489</v>
      </c>
      <c r="J97" s="39" t="s">
        <v>436</v>
      </c>
      <c r="K97" s="128">
        <v>876</v>
      </c>
      <c r="L97" s="36" t="s">
        <v>209</v>
      </c>
      <c r="M97" s="128">
        <v>1</v>
      </c>
      <c r="N97" s="36">
        <v>34406000000</v>
      </c>
      <c r="O97" s="36" t="s">
        <v>210</v>
      </c>
      <c r="P97" s="108" t="s">
        <v>198</v>
      </c>
      <c r="Q97" s="36" t="s">
        <v>234</v>
      </c>
      <c r="R97" s="36" t="s">
        <v>203</v>
      </c>
      <c r="S97" s="36"/>
      <c r="T97" s="111" t="s">
        <v>224</v>
      </c>
      <c r="U97" s="124" t="s">
        <v>275</v>
      </c>
      <c r="V97" s="152" t="s">
        <v>274</v>
      </c>
      <c r="W97" s="118">
        <v>43101</v>
      </c>
      <c r="X97" s="151">
        <v>43465</v>
      </c>
      <c r="Y97" s="38">
        <v>41400</v>
      </c>
      <c r="Z97" s="55" t="s">
        <v>46</v>
      </c>
      <c r="AA97" s="168">
        <f>Y97</f>
        <v>41400</v>
      </c>
      <c r="AB97" s="39" t="s">
        <v>46</v>
      </c>
      <c r="AC97" s="36">
        <v>12</v>
      </c>
      <c r="AD97" s="36" t="s">
        <v>492</v>
      </c>
      <c r="AE97" s="36" t="s">
        <v>378</v>
      </c>
      <c r="AF97" s="36"/>
      <c r="AG97" s="36"/>
      <c r="AH97" s="36" t="s">
        <v>493</v>
      </c>
      <c r="AI97" s="36" t="s">
        <v>202</v>
      </c>
      <c r="AJ97" s="36" t="s">
        <v>202</v>
      </c>
      <c r="AK97" s="36"/>
      <c r="AL97" s="36"/>
      <c r="AM97" s="1"/>
      <c r="AN97" s="40"/>
      <c r="AO97" s="40"/>
      <c r="AP97" s="40"/>
      <c r="AQ97" s="41"/>
    </row>
    <row r="98" spans="1:43" ht="48.75" customHeight="1" x14ac:dyDescent="0.25">
      <c r="A98" s="34">
        <v>2018</v>
      </c>
      <c r="B98" s="35">
        <v>74</v>
      </c>
      <c r="C98" s="36"/>
      <c r="D98" s="108" t="s">
        <v>198</v>
      </c>
      <c r="E98" s="36" t="s">
        <v>392</v>
      </c>
      <c r="F98" s="36" t="s">
        <v>392</v>
      </c>
      <c r="G98" s="36"/>
      <c r="H98" s="36">
        <v>74</v>
      </c>
      <c r="I98" s="36" t="s">
        <v>606</v>
      </c>
      <c r="J98" s="39" t="s">
        <v>436</v>
      </c>
      <c r="K98" s="128">
        <v>876</v>
      </c>
      <c r="L98" s="36" t="s">
        <v>209</v>
      </c>
      <c r="M98" s="128">
        <v>1</v>
      </c>
      <c r="N98" s="36">
        <v>34406000000</v>
      </c>
      <c r="O98" s="36" t="s">
        <v>210</v>
      </c>
      <c r="P98" s="108" t="s">
        <v>198</v>
      </c>
      <c r="Q98" s="36" t="s">
        <v>234</v>
      </c>
      <c r="R98" s="36" t="s">
        <v>203</v>
      </c>
      <c r="S98" s="36"/>
      <c r="T98" s="111" t="s">
        <v>224</v>
      </c>
      <c r="U98" s="124" t="s">
        <v>275</v>
      </c>
      <c r="V98" s="152" t="s">
        <v>274</v>
      </c>
      <c r="W98" s="118">
        <v>43101</v>
      </c>
      <c r="X98" s="151">
        <v>43465</v>
      </c>
      <c r="Y98" s="38">
        <v>14800</v>
      </c>
      <c r="Z98" s="42" t="s">
        <v>46</v>
      </c>
      <c r="AA98" s="168">
        <f t="shared" ref="AA98" si="8">+Y98</f>
        <v>14800</v>
      </c>
      <c r="AB98" s="39" t="s">
        <v>46</v>
      </c>
      <c r="AC98" s="36">
        <v>14</v>
      </c>
      <c r="AD98" s="36" t="s">
        <v>593</v>
      </c>
      <c r="AE98" s="36" t="s">
        <v>378</v>
      </c>
      <c r="AF98" s="36"/>
      <c r="AG98" s="36"/>
      <c r="AH98" s="36" t="s">
        <v>595</v>
      </c>
      <c r="AI98" s="36" t="s">
        <v>202</v>
      </c>
      <c r="AJ98" s="36" t="s">
        <v>202</v>
      </c>
      <c r="AK98" s="36"/>
      <c r="AL98" s="36"/>
      <c r="AM98" s="1"/>
      <c r="AN98" s="40"/>
      <c r="AO98" s="40"/>
      <c r="AP98" s="40"/>
      <c r="AQ98" s="41"/>
    </row>
    <row r="99" spans="1:43" ht="67.5" customHeight="1" x14ac:dyDescent="0.25">
      <c r="A99" s="34">
        <v>2018</v>
      </c>
      <c r="B99" s="35">
        <v>75</v>
      </c>
      <c r="C99" s="36"/>
      <c r="D99" s="108" t="s">
        <v>198</v>
      </c>
      <c r="E99" s="36" t="s">
        <v>642</v>
      </c>
      <c r="F99" s="36" t="s">
        <v>642</v>
      </c>
      <c r="G99" s="36"/>
      <c r="H99" s="36">
        <v>75</v>
      </c>
      <c r="I99" s="36" t="s">
        <v>488</v>
      </c>
      <c r="J99" s="39" t="s">
        <v>436</v>
      </c>
      <c r="K99" s="128">
        <v>876</v>
      </c>
      <c r="L99" s="36" t="s">
        <v>209</v>
      </c>
      <c r="M99" s="128">
        <v>1</v>
      </c>
      <c r="N99" s="36">
        <v>34406000000</v>
      </c>
      <c r="O99" s="36" t="s">
        <v>210</v>
      </c>
      <c r="P99" s="108" t="s">
        <v>198</v>
      </c>
      <c r="Q99" s="36" t="s">
        <v>234</v>
      </c>
      <c r="R99" s="36" t="s">
        <v>203</v>
      </c>
      <c r="S99" s="36"/>
      <c r="T99" s="111" t="s">
        <v>224</v>
      </c>
      <c r="U99" s="124" t="s">
        <v>275</v>
      </c>
      <c r="V99" s="152" t="s">
        <v>274</v>
      </c>
      <c r="W99" s="118">
        <v>43101</v>
      </c>
      <c r="X99" s="151">
        <v>43465</v>
      </c>
      <c r="Y99" s="38">
        <v>40000</v>
      </c>
      <c r="Z99" s="55" t="s">
        <v>46</v>
      </c>
      <c r="AA99" s="168">
        <f>Y99</f>
        <v>40000</v>
      </c>
      <c r="AB99" s="39" t="s">
        <v>46</v>
      </c>
      <c r="AC99" s="36">
        <v>12</v>
      </c>
      <c r="AD99" s="36" t="s">
        <v>492</v>
      </c>
      <c r="AE99" s="36" t="s">
        <v>378</v>
      </c>
      <c r="AF99" s="36"/>
      <c r="AG99" s="36"/>
      <c r="AH99" s="36" t="s">
        <v>493</v>
      </c>
      <c r="AI99" s="36" t="s">
        <v>202</v>
      </c>
      <c r="AJ99" s="36" t="s">
        <v>202</v>
      </c>
      <c r="AK99" s="36"/>
      <c r="AL99" s="36"/>
      <c r="AM99" s="1"/>
      <c r="AN99" s="40"/>
      <c r="AO99" s="40"/>
      <c r="AP99" s="40"/>
      <c r="AQ99" s="41"/>
    </row>
    <row r="100" spans="1:43" ht="46.5" customHeight="1" x14ac:dyDescent="0.25">
      <c r="A100" s="34">
        <v>2018</v>
      </c>
      <c r="B100" s="35">
        <v>76</v>
      </c>
      <c r="C100" s="36"/>
      <c r="D100" s="108" t="s">
        <v>198</v>
      </c>
      <c r="E100" s="36" t="s">
        <v>392</v>
      </c>
      <c r="F100" s="36" t="s">
        <v>392</v>
      </c>
      <c r="G100" s="36"/>
      <c r="H100" s="36">
        <v>76</v>
      </c>
      <c r="I100" s="117" t="s">
        <v>644</v>
      </c>
      <c r="J100" s="39" t="s">
        <v>436</v>
      </c>
      <c r="K100" s="128">
        <v>876</v>
      </c>
      <c r="L100" s="36" t="s">
        <v>209</v>
      </c>
      <c r="M100" s="128">
        <v>1</v>
      </c>
      <c r="N100" s="36">
        <v>34406000000</v>
      </c>
      <c r="O100" s="36" t="s">
        <v>210</v>
      </c>
      <c r="P100" s="108" t="s">
        <v>198</v>
      </c>
      <c r="Q100" s="36" t="s">
        <v>234</v>
      </c>
      <c r="R100" s="36" t="s">
        <v>203</v>
      </c>
      <c r="S100" s="36"/>
      <c r="T100" s="111" t="s">
        <v>224</v>
      </c>
      <c r="U100" s="124" t="s">
        <v>275</v>
      </c>
      <c r="V100" s="152" t="s">
        <v>274</v>
      </c>
      <c r="W100" s="118">
        <v>43101</v>
      </c>
      <c r="X100" s="151">
        <v>43465</v>
      </c>
      <c r="Y100" s="38">
        <v>80000</v>
      </c>
      <c r="Z100" s="55" t="s">
        <v>46</v>
      </c>
      <c r="AA100" s="168">
        <f t="shared" ref="AA100:AA101" si="9">Y100</f>
        <v>80000</v>
      </c>
      <c r="AB100" s="39" t="s">
        <v>46</v>
      </c>
      <c r="AC100" s="113" t="s">
        <v>457</v>
      </c>
      <c r="AD100" s="36" t="s">
        <v>377</v>
      </c>
      <c r="AE100" s="36" t="s">
        <v>378</v>
      </c>
      <c r="AF100" s="36"/>
      <c r="AG100" s="36"/>
      <c r="AH100" s="36" t="s">
        <v>379</v>
      </c>
      <c r="AI100" s="36" t="s">
        <v>202</v>
      </c>
      <c r="AJ100" s="36" t="s">
        <v>202</v>
      </c>
      <c r="AK100" s="36"/>
      <c r="AL100" s="36"/>
      <c r="AM100" s="36"/>
      <c r="AN100" s="40"/>
      <c r="AO100" s="40"/>
      <c r="AP100" s="40"/>
      <c r="AQ100" s="41"/>
    </row>
    <row r="101" spans="1:43" ht="50.25" customHeight="1" x14ac:dyDescent="0.25">
      <c r="A101" s="34">
        <v>2018</v>
      </c>
      <c r="B101" s="35">
        <v>77</v>
      </c>
      <c r="C101" s="36"/>
      <c r="D101" s="108" t="s">
        <v>198</v>
      </c>
      <c r="E101" s="36" t="s">
        <v>392</v>
      </c>
      <c r="F101" s="36" t="s">
        <v>392</v>
      </c>
      <c r="G101" s="36"/>
      <c r="H101" s="36">
        <v>77</v>
      </c>
      <c r="I101" s="117" t="s">
        <v>645</v>
      </c>
      <c r="J101" s="39" t="s">
        <v>436</v>
      </c>
      <c r="K101" s="128">
        <v>876</v>
      </c>
      <c r="L101" s="36" t="s">
        <v>209</v>
      </c>
      <c r="M101" s="128">
        <v>1</v>
      </c>
      <c r="N101" s="36">
        <v>34406000000</v>
      </c>
      <c r="O101" s="36" t="s">
        <v>210</v>
      </c>
      <c r="P101" s="108" t="s">
        <v>198</v>
      </c>
      <c r="Q101" s="36" t="s">
        <v>234</v>
      </c>
      <c r="R101" s="36" t="s">
        <v>203</v>
      </c>
      <c r="S101" s="36"/>
      <c r="T101" s="111" t="s">
        <v>224</v>
      </c>
      <c r="U101" s="124" t="s">
        <v>275</v>
      </c>
      <c r="V101" s="152" t="s">
        <v>274</v>
      </c>
      <c r="W101" s="118">
        <v>43101</v>
      </c>
      <c r="X101" s="151">
        <v>43465</v>
      </c>
      <c r="Y101" s="38">
        <v>45971</v>
      </c>
      <c r="Z101" s="55" t="s">
        <v>46</v>
      </c>
      <c r="AA101" s="168">
        <f t="shared" si="9"/>
        <v>45971</v>
      </c>
      <c r="AB101" s="39" t="s">
        <v>46</v>
      </c>
      <c r="AC101" s="113" t="s">
        <v>457</v>
      </c>
      <c r="AD101" s="36" t="s">
        <v>377</v>
      </c>
      <c r="AE101" s="36" t="s">
        <v>378</v>
      </c>
      <c r="AF101" s="36"/>
      <c r="AG101" s="36"/>
      <c r="AH101" s="36" t="s">
        <v>379</v>
      </c>
      <c r="AI101" s="36" t="s">
        <v>202</v>
      </c>
      <c r="AJ101" s="36" t="s">
        <v>202</v>
      </c>
      <c r="AK101" s="36"/>
      <c r="AL101" s="36"/>
      <c r="AM101" s="36"/>
      <c r="AN101" s="40"/>
      <c r="AO101" s="40"/>
      <c r="AP101" s="40"/>
      <c r="AQ101" s="41"/>
    </row>
    <row r="102" spans="1:43" ht="57.75" customHeight="1" x14ac:dyDescent="0.25">
      <c r="A102" s="34">
        <v>2018</v>
      </c>
      <c r="B102" s="35">
        <v>78</v>
      </c>
      <c r="C102" s="36"/>
      <c r="D102" s="108" t="s">
        <v>198</v>
      </c>
      <c r="E102" s="36" t="s">
        <v>522</v>
      </c>
      <c r="F102" s="36" t="s">
        <v>523</v>
      </c>
      <c r="G102" s="36"/>
      <c r="H102" s="36">
        <v>78</v>
      </c>
      <c r="I102" s="36" t="s">
        <v>519</v>
      </c>
      <c r="J102" s="39" t="s">
        <v>436</v>
      </c>
      <c r="K102" s="128">
        <v>876</v>
      </c>
      <c r="L102" s="36" t="s">
        <v>209</v>
      </c>
      <c r="M102" s="160">
        <v>1</v>
      </c>
      <c r="N102" s="117">
        <v>34406000000</v>
      </c>
      <c r="O102" s="117" t="s">
        <v>210</v>
      </c>
      <c r="P102" s="125" t="s">
        <v>198</v>
      </c>
      <c r="Q102" s="117" t="s">
        <v>250</v>
      </c>
      <c r="R102" s="117" t="s">
        <v>203</v>
      </c>
      <c r="S102" s="117"/>
      <c r="T102" s="111" t="s">
        <v>224</v>
      </c>
      <c r="U102" s="124" t="s">
        <v>383</v>
      </c>
      <c r="V102" s="118">
        <v>43101</v>
      </c>
      <c r="W102" s="118">
        <v>43101</v>
      </c>
      <c r="X102" s="118">
        <v>43465</v>
      </c>
      <c r="Y102" s="114">
        <v>132000</v>
      </c>
      <c r="Z102" s="161" t="s">
        <v>46</v>
      </c>
      <c r="AA102" s="168">
        <f>Y102</f>
        <v>132000</v>
      </c>
      <c r="AB102" s="39" t="s">
        <v>46</v>
      </c>
      <c r="AC102" s="36">
        <v>12</v>
      </c>
      <c r="AD102" s="36" t="s">
        <v>525</v>
      </c>
      <c r="AE102" s="36" t="s">
        <v>378</v>
      </c>
      <c r="AF102" s="36"/>
      <c r="AG102" s="36"/>
      <c r="AH102" s="36" t="s">
        <v>528</v>
      </c>
      <c r="AI102" s="36" t="s">
        <v>202</v>
      </c>
      <c r="AJ102" s="36" t="s">
        <v>202</v>
      </c>
      <c r="AK102" s="36"/>
      <c r="AL102" s="36"/>
      <c r="AM102" s="1"/>
      <c r="AN102" s="40"/>
      <c r="AO102" s="40"/>
      <c r="AP102" s="40"/>
      <c r="AQ102" s="41"/>
    </row>
    <row r="103" spans="1:43" ht="48.75" customHeight="1" x14ac:dyDescent="0.25">
      <c r="A103" s="34">
        <v>2018</v>
      </c>
      <c r="B103" s="35">
        <v>79</v>
      </c>
      <c r="C103" s="36"/>
      <c r="D103" s="108" t="s">
        <v>198</v>
      </c>
      <c r="E103" s="36" t="s">
        <v>524</v>
      </c>
      <c r="F103" s="36" t="s">
        <v>524</v>
      </c>
      <c r="G103" s="36"/>
      <c r="H103" s="36">
        <v>79</v>
      </c>
      <c r="I103" s="36" t="s">
        <v>520</v>
      </c>
      <c r="J103" s="39" t="s">
        <v>436</v>
      </c>
      <c r="K103" s="128">
        <v>876</v>
      </c>
      <c r="L103" s="36" t="s">
        <v>209</v>
      </c>
      <c r="M103" s="160">
        <v>1</v>
      </c>
      <c r="N103" s="117">
        <v>34406000000</v>
      </c>
      <c r="O103" s="117" t="s">
        <v>210</v>
      </c>
      <c r="P103" s="125" t="s">
        <v>198</v>
      </c>
      <c r="Q103" s="117" t="s">
        <v>250</v>
      </c>
      <c r="R103" s="117" t="s">
        <v>203</v>
      </c>
      <c r="S103" s="117"/>
      <c r="T103" s="111" t="s">
        <v>224</v>
      </c>
      <c r="U103" s="124" t="s">
        <v>383</v>
      </c>
      <c r="V103" s="118">
        <v>43101</v>
      </c>
      <c r="W103" s="118">
        <v>43101</v>
      </c>
      <c r="X103" s="118">
        <v>43465</v>
      </c>
      <c r="Y103" s="114">
        <v>121680</v>
      </c>
      <c r="Z103" s="162" t="s">
        <v>46</v>
      </c>
      <c r="AA103" s="168">
        <f>Y103</f>
        <v>121680</v>
      </c>
      <c r="AB103" s="39" t="s">
        <v>46</v>
      </c>
      <c r="AC103" s="36">
        <v>12</v>
      </c>
      <c r="AD103" s="36" t="s">
        <v>526</v>
      </c>
      <c r="AE103" s="36" t="s">
        <v>378</v>
      </c>
      <c r="AF103" s="36"/>
      <c r="AG103" s="36"/>
      <c r="AH103" s="36" t="s">
        <v>529</v>
      </c>
      <c r="AI103" s="36" t="s">
        <v>202</v>
      </c>
      <c r="AJ103" s="36" t="s">
        <v>202</v>
      </c>
      <c r="AK103" s="36"/>
      <c r="AL103" s="36"/>
      <c r="AM103" s="36"/>
      <c r="AN103" s="40"/>
      <c r="AO103" s="40"/>
      <c r="AP103" s="40"/>
      <c r="AQ103" s="41"/>
    </row>
    <row r="104" spans="1:43" ht="50.25" customHeight="1" x14ac:dyDescent="0.25">
      <c r="A104" s="34">
        <v>2018</v>
      </c>
      <c r="B104" s="35">
        <v>80</v>
      </c>
      <c r="C104" s="36"/>
      <c r="D104" s="108" t="s">
        <v>198</v>
      </c>
      <c r="E104" s="36" t="s">
        <v>524</v>
      </c>
      <c r="F104" s="36" t="s">
        <v>524</v>
      </c>
      <c r="G104" s="36"/>
      <c r="H104" s="36">
        <v>80</v>
      </c>
      <c r="I104" s="36" t="s">
        <v>521</v>
      </c>
      <c r="J104" s="39" t="s">
        <v>436</v>
      </c>
      <c r="K104" s="128">
        <v>876</v>
      </c>
      <c r="L104" s="36" t="s">
        <v>209</v>
      </c>
      <c r="M104" s="160">
        <v>1</v>
      </c>
      <c r="N104" s="117">
        <v>34406000000</v>
      </c>
      <c r="O104" s="117" t="s">
        <v>210</v>
      </c>
      <c r="P104" s="125" t="s">
        <v>198</v>
      </c>
      <c r="Q104" s="117" t="s">
        <v>250</v>
      </c>
      <c r="R104" s="117" t="s">
        <v>203</v>
      </c>
      <c r="S104" s="117"/>
      <c r="T104" s="111" t="s">
        <v>224</v>
      </c>
      <c r="U104" s="124" t="s">
        <v>383</v>
      </c>
      <c r="V104" s="118">
        <v>43101</v>
      </c>
      <c r="W104" s="118">
        <v>43101</v>
      </c>
      <c r="X104" s="118">
        <v>43465</v>
      </c>
      <c r="Y104" s="114">
        <v>146160</v>
      </c>
      <c r="Z104" s="162" t="s">
        <v>46</v>
      </c>
      <c r="AA104" s="168">
        <f>Y104</f>
        <v>146160</v>
      </c>
      <c r="AB104" s="39" t="s">
        <v>46</v>
      </c>
      <c r="AC104" s="36">
        <v>12</v>
      </c>
      <c r="AD104" s="36" t="s">
        <v>527</v>
      </c>
      <c r="AE104" s="36" t="s">
        <v>378</v>
      </c>
      <c r="AF104" s="36"/>
      <c r="AG104" s="36"/>
      <c r="AH104" s="36" t="s">
        <v>530</v>
      </c>
      <c r="AI104" s="36" t="s">
        <v>202</v>
      </c>
      <c r="AJ104" s="36" t="s">
        <v>202</v>
      </c>
      <c r="AK104" s="36"/>
      <c r="AL104" s="36"/>
      <c r="AM104" s="1"/>
      <c r="AN104" s="40"/>
      <c r="AO104" s="40"/>
      <c r="AP104" s="40"/>
      <c r="AQ104" s="41"/>
    </row>
    <row r="105" spans="1:43" ht="52.5" customHeight="1" x14ac:dyDescent="0.25">
      <c r="A105" s="34">
        <v>2018</v>
      </c>
      <c r="B105" s="35">
        <v>81</v>
      </c>
      <c r="C105" s="36"/>
      <c r="D105" s="108" t="s">
        <v>198</v>
      </c>
      <c r="E105" s="36" t="s">
        <v>273</v>
      </c>
      <c r="F105" s="36" t="s">
        <v>237</v>
      </c>
      <c r="G105" s="36"/>
      <c r="H105" s="36">
        <v>81</v>
      </c>
      <c r="I105" s="36" t="s">
        <v>272</v>
      </c>
      <c r="J105" s="110" t="s">
        <v>208</v>
      </c>
      <c r="K105" s="128">
        <v>876</v>
      </c>
      <c r="L105" s="36" t="s">
        <v>209</v>
      </c>
      <c r="M105" s="160">
        <v>1</v>
      </c>
      <c r="N105" s="117">
        <v>34406000000</v>
      </c>
      <c r="O105" s="117" t="s">
        <v>210</v>
      </c>
      <c r="P105" s="125" t="s">
        <v>198</v>
      </c>
      <c r="Q105" s="117" t="s">
        <v>250</v>
      </c>
      <c r="R105" s="117" t="s">
        <v>203</v>
      </c>
      <c r="S105" s="117"/>
      <c r="T105" s="111" t="s">
        <v>224</v>
      </c>
      <c r="U105" s="124" t="s">
        <v>275</v>
      </c>
      <c r="V105" s="152" t="s">
        <v>274</v>
      </c>
      <c r="W105" s="118">
        <v>43101</v>
      </c>
      <c r="X105" s="118">
        <v>43465</v>
      </c>
      <c r="Y105" s="114">
        <v>13650</v>
      </c>
      <c r="Z105" s="162" t="s">
        <v>46</v>
      </c>
      <c r="AA105" s="168">
        <f t="shared" ref="AA105:AA116" si="10">+Y105</f>
        <v>13650</v>
      </c>
      <c r="AB105" s="39" t="s">
        <v>46</v>
      </c>
      <c r="AC105" s="154" t="s">
        <v>227</v>
      </c>
      <c r="AD105" s="36" t="s">
        <v>243</v>
      </c>
      <c r="AE105" s="36" t="s">
        <v>200</v>
      </c>
      <c r="AF105" s="36"/>
      <c r="AG105" s="36"/>
      <c r="AH105" s="36" t="s">
        <v>242</v>
      </c>
      <c r="AI105" s="36" t="s">
        <v>202</v>
      </c>
      <c r="AJ105" s="36" t="s">
        <v>202</v>
      </c>
      <c r="AK105" s="36"/>
      <c r="AL105" s="36"/>
      <c r="AM105" s="1"/>
      <c r="AN105" s="40"/>
      <c r="AO105" s="40"/>
      <c r="AP105" s="40"/>
      <c r="AQ105" s="41"/>
    </row>
    <row r="106" spans="1:43" ht="57.75" customHeight="1" x14ac:dyDescent="0.25">
      <c r="A106" s="34">
        <v>2018</v>
      </c>
      <c r="B106" s="35">
        <v>82</v>
      </c>
      <c r="C106" s="36"/>
      <c r="D106" s="108" t="s">
        <v>198</v>
      </c>
      <c r="E106" s="36" t="s">
        <v>615</v>
      </c>
      <c r="F106" s="36" t="s">
        <v>615</v>
      </c>
      <c r="G106" s="36"/>
      <c r="H106" s="36">
        <v>82</v>
      </c>
      <c r="I106" s="36" t="s">
        <v>614</v>
      </c>
      <c r="J106" s="39" t="s">
        <v>436</v>
      </c>
      <c r="K106" s="128">
        <v>876</v>
      </c>
      <c r="L106" s="36" t="s">
        <v>209</v>
      </c>
      <c r="M106" s="128">
        <v>1</v>
      </c>
      <c r="N106" s="36">
        <v>34406000000</v>
      </c>
      <c r="O106" s="36" t="s">
        <v>210</v>
      </c>
      <c r="P106" s="108" t="s">
        <v>198</v>
      </c>
      <c r="Q106" s="36" t="s">
        <v>250</v>
      </c>
      <c r="R106" s="36" t="s">
        <v>203</v>
      </c>
      <c r="S106" s="36"/>
      <c r="T106" s="111" t="s">
        <v>224</v>
      </c>
      <c r="U106" s="124" t="s">
        <v>275</v>
      </c>
      <c r="V106" s="152" t="s">
        <v>274</v>
      </c>
      <c r="W106" s="118">
        <v>43101</v>
      </c>
      <c r="X106" s="151">
        <v>43465</v>
      </c>
      <c r="Y106" s="38">
        <v>144000</v>
      </c>
      <c r="Z106" s="43" t="s">
        <v>46</v>
      </c>
      <c r="AA106" s="168">
        <f t="shared" si="10"/>
        <v>144000</v>
      </c>
      <c r="AB106" s="39" t="s">
        <v>46</v>
      </c>
      <c r="AC106" s="36">
        <v>14</v>
      </c>
      <c r="AD106" s="36" t="s">
        <v>616</v>
      </c>
      <c r="AE106" s="36" t="s">
        <v>378</v>
      </c>
      <c r="AF106" s="36"/>
      <c r="AG106" s="36"/>
      <c r="AH106" s="36" t="s">
        <v>617</v>
      </c>
      <c r="AI106" s="36" t="s">
        <v>202</v>
      </c>
      <c r="AJ106" s="36" t="s">
        <v>202</v>
      </c>
      <c r="AK106" s="36"/>
      <c r="AL106" s="58"/>
      <c r="AM106" s="58"/>
      <c r="AN106" s="40"/>
      <c r="AO106" s="40"/>
      <c r="AP106" s="40"/>
      <c r="AQ106" s="41"/>
    </row>
    <row r="107" spans="1:43" ht="57" customHeight="1" x14ac:dyDescent="0.25">
      <c r="A107" s="34">
        <v>2018</v>
      </c>
      <c r="B107" s="35">
        <v>83</v>
      </c>
      <c r="C107" s="36"/>
      <c r="D107" s="108" t="s">
        <v>198</v>
      </c>
      <c r="E107" s="36" t="s">
        <v>301</v>
      </c>
      <c r="F107" s="115" t="s">
        <v>301</v>
      </c>
      <c r="G107" s="36"/>
      <c r="H107" s="36">
        <v>83</v>
      </c>
      <c r="I107" s="36" t="s">
        <v>300</v>
      </c>
      <c r="J107" s="110" t="s">
        <v>208</v>
      </c>
      <c r="K107" s="128">
        <v>876</v>
      </c>
      <c r="L107" s="36" t="s">
        <v>209</v>
      </c>
      <c r="M107" s="128">
        <v>1</v>
      </c>
      <c r="N107" s="36">
        <v>34406000000</v>
      </c>
      <c r="O107" s="36" t="s">
        <v>210</v>
      </c>
      <c r="P107" s="108" t="s">
        <v>198</v>
      </c>
      <c r="Q107" s="36" t="s">
        <v>250</v>
      </c>
      <c r="R107" s="36" t="s">
        <v>203</v>
      </c>
      <c r="S107" s="36"/>
      <c r="T107" s="111" t="s">
        <v>224</v>
      </c>
      <c r="U107" s="124" t="s">
        <v>275</v>
      </c>
      <c r="V107" s="152" t="s">
        <v>274</v>
      </c>
      <c r="W107" s="118">
        <v>43101</v>
      </c>
      <c r="X107" s="151">
        <v>43465</v>
      </c>
      <c r="Y107" s="38">
        <v>13038</v>
      </c>
      <c r="Z107" s="55" t="s">
        <v>46</v>
      </c>
      <c r="AA107" s="168">
        <f t="shared" si="10"/>
        <v>13038</v>
      </c>
      <c r="AB107" s="39" t="s">
        <v>46</v>
      </c>
      <c r="AC107" s="36">
        <v>11</v>
      </c>
      <c r="AD107" s="36" t="s">
        <v>290</v>
      </c>
      <c r="AE107" s="36" t="s">
        <v>200</v>
      </c>
      <c r="AF107" s="36"/>
      <c r="AG107" s="36"/>
      <c r="AH107" s="36" t="s">
        <v>292</v>
      </c>
      <c r="AI107" s="36" t="s">
        <v>202</v>
      </c>
      <c r="AJ107" s="36" t="s">
        <v>202</v>
      </c>
      <c r="AK107" s="36"/>
      <c r="AL107" s="36"/>
      <c r="AM107" s="1"/>
      <c r="AN107" s="40"/>
      <c r="AO107" s="40"/>
      <c r="AP107" s="40"/>
      <c r="AQ107" s="41"/>
    </row>
    <row r="108" spans="1:43" ht="60" customHeight="1" x14ac:dyDescent="0.25">
      <c r="A108" s="34">
        <v>2018</v>
      </c>
      <c r="B108" s="35">
        <v>84</v>
      </c>
      <c r="C108" s="36"/>
      <c r="D108" s="108" t="s">
        <v>198</v>
      </c>
      <c r="E108" s="36" t="s">
        <v>303</v>
      </c>
      <c r="F108" s="36" t="s">
        <v>304</v>
      </c>
      <c r="G108" s="36"/>
      <c r="H108" s="36">
        <v>84</v>
      </c>
      <c r="I108" s="36" t="s">
        <v>302</v>
      </c>
      <c r="J108" s="110" t="s">
        <v>208</v>
      </c>
      <c r="K108" s="128">
        <v>876</v>
      </c>
      <c r="L108" s="36" t="s">
        <v>209</v>
      </c>
      <c r="M108" s="128">
        <v>1</v>
      </c>
      <c r="N108" s="36">
        <v>34406000000</v>
      </c>
      <c r="O108" s="36" t="s">
        <v>210</v>
      </c>
      <c r="P108" s="108" t="s">
        <v>198</v>
      </c>
      <c r="Q108" s="36" t="s">
        <v>250</v>
      </c>
      <c r="R108" s="36" t="s">
        <v>203</v>
      </c>
      <c r="S108" s="36"/>
      <c r="T108" s="111" t="s">
        <v>224</v>
      </c>
      <c r="U108" s="124" t="s">
        <v>275</v>
      </c>
      <c r="V108" s="152" t="s">
        <v>274</v>
      </c>
      <c r="W108" s="118">
        <v>43101</v>
      </c>
      <c r="X108" s="151">
        <v>43465</v>
      </c>
      <c r="Y108" s="38">
        <v>9449.65</v>
      </c>
      <c r="Z108" s="129" t="s">
        <v>46</v>
      </c>
      <c r="AA108" s="168">
        <f t="shared" si="10"/>
        <v>9449.65</v>
      </c>
      <c r="AB108" s="39" t="s">
        <v>46</v>
      </c>
      <c r="AC108" s="36">
        <v>11</v>
      </c>
      <c r="AD108" s="36" t="s">
        <v>290</v>
      </c>
      <c r="AE108" s="36" t="s">
        <v>200</v>
      </c>
      <c r="AF108" s="36"/>
      <c r="AG108" s="36"/>
      <c r="AH108" s="36" t="s">
        <v>292</v>
      </c>
      <c r="AI108" s="36" t="s">
        <v>202</v>
      </c>
      <c r="AJ108" s="36" t="s">
        <v>202</v>
      </c>
      <c r="AK108" s="36"/>
      <c r="AL108" s="36"/>
      <c r="AM108" s="1"/>
      <c r="AN108" s="40"/>
      <c r="AO108" s="40"/>
      <c r="AP108" s="40"/>
      <c r="AQ108" s="41"/>
    </row>
    <row r="109" spans="1:43" ht="70.5" customHeight="1" x14ac:dyDescent="0.25">
      <c r="A109" s="34">
        <v>2018</v>
      </c>
      <c r="B109" s="35">
        <v>85</v>
      </c>
      <c r="C109" s="36"/>
      <c r="D109" s="108" t="s">
        <v>198</v>
      </c>
      <c r="E109" s="36" t="s">
        <v>306</v>
      </c>
      <c r="F109" s="36" t="s">
        <v>307</v>
      </c>
      <c r="G109" s="36"/>
      <c r="H109" s="36">
        <v>85</v>
      </c>
      <c r="I109" s="36" t="s">
        <v>312</v>
      </c>
      <c r="J109" s="110" t="s">
        <v>208</v>
      </c>
      <c r="K109" s="128">
        <v>876</v>
      </c>
      <c r="L109" s="36" t="s">
        <v>209</v>
      </c>
      <c r="M109" s="128">
        <v>1</v>
      </c>
      <c r="N109" s="36">
        <v>34406000000</v>
      </c>
      <c r="O109" s="36" t="s">
        <v>210</v>
      </c>
      <c r="P109" s="108" t="s">
        <v>198</v>
      </c>
      <c r="Q109" s="36" t="s">
        <v>250</v>
      </c>
      <c r="R109" s="36" t="s">
        <v>203</v>
      </c>
      <c r="S109" s="36"/>
      <c r="T109" s="111" t="s">
        <v>224</v>
      </c>
      <c r="U109" s="124" t="s">
        <v>275</v>
      </c>
      <c r="V109" s="152" t="s">
        <v>274</v>
      </c>
      <c r="W109" s="118">
        <v>43101</v>
      </c>
      <c r="X109" s="151">
        <v>43465</v>
      </c>
      <c r="Y109" s="38">
        <v>20811</v>
      </c>
      <c r="Z109" s="42" t="s">
        <v>46</v>
      </c>
      <c r="AA109" s="168">
        <f t="shared" si="10"/>
        <v>20811</v>
      </c>
      <c r="AB109" s="39" t="s">
        <v>46</v>
      </c>
      <c r="AC109" s="36">
        <v>2</v>
      </c>
      <c r="AD109" s="36" t="s">
        <v>309</v>
      </c>
      <c r="AE109" s="36" t="s">
        <v>200</v>
      </c>
      <c r="AF109" s="36"/>
      <c r="AG109" s="36"/>
      <c r="AH109" s="36" t="s">
        <v>310</v>
      </c>
      <c r="AI109" s="36" t="s">
        <v>202</v>
      </c>
      <c r="AJ109" s="36" t="s">
        <v>202</v>
      </c>
      <c r="AK109" s="36"/>
      <c r="AL109" s="36"/>
      <c r="AM109" s="1"/>
      <c r="AN109" s="40"/>
      <c r="AO109" s="40"/>
      <c r="AP109" s="40"/>
      <c r="AQ109" s="41"/>
    </row>
    <row r="110" spans="1:43" ht="69.75" customHeight="1" x14ac:dyDescent="0.25">
      <c r="A110" s="34">
        <v>2018</v>
      </c>
      <c r="B110" s="35">
        <v>86</v>
      </c>
      <c r="C110" s="36"/>
      <c r="D110" s="108" t="s">
        <v>198</v>
      </c>
      <c r="E110" s="36" t="s">
        <v>333</v>
      </c>
      <c r="F110" s="36" t="s">
        <v>334</v>
      </c>
      <c r="G110" s="36"/>
      <c r="H110" s="36">
        <v>86</v>
      </c>
      <c r="I110" s="36" t="s">
        <v>635</v>
      </c>
      <c r="J110" s="110" t="s">
        <v>208</v>
      </c>
      <c r="K110" s="128">
        <v>876</v>
      </c>
      <c r="L110" s="36" t="s">
        <v>209</v>
      </c>
      <c r="M110" s="128">
        <v>1</v>
      </c>
      <c r="N110" s="36">
        <v>34406000000</v>
      </c>
      <c r="O110" s="36" t="s">
        <v>210</v>
      </c>
      <c r="P110" s="108" t="s">
        <v>198</v>
      </c>
      <c r="Q110" s="36" t="s">
        <v>250</v>
      </c>
      <c r="R110" s="36" t="s">
        <v>203</v>
      </c>
      <c r="S110" s="37"/>
      <c r="T110" s="111" t="s">
        <v>224</v>
      </c>
      <c r="U110" s="124" t="s">
        <v>275</v>
      </c>
      <c r="V110" s="152" t="s">
        <v>274</v>
      </c>
      <c r="W110" s="118">
        <v>43101</v>
      </c>
      <c r="X110" s="151">
        <v>43465</v>
      </c>
      <c r="Y110" s="38">
        <f>131586.6+32000</f>
        <v>163586.6</v>
      </c>
      <c r="Z110" s="43" t="s">
        <v>46</v>
      </c>
      <c r="AA110" s="168">
        <f t="shared" si="10"/>
        <v>163586.6</v>
      </c>
      <c r="AB110" s="39" t="s">
        <v>46</v>
      </c>
      <c r="AC110" s="36">
        <v>2</v>
      </c>
      <c r="AD110" s="36" t="s">
        <v>319</v>
      </c>
      <c r="AE110" s="36" t="s">
        <v>200</v>
      </c>
      <c r="AF110" s="36"/>
      <c r="AG110" s="36"/>
      <c r="AH110" s="36" t="s">
        <v>320</v>
      </c>
      <c r="AI110" s="36" t="s">
        <v>202</v>
      </c>
      <c r="AJ110" s="36" t="s">
        <v>202</v>
      </c>
      <c r="AK110" s="36"/>
      <c r="AL110" s="58"/>
      <c r="AM110" s="58"/>
      <c r="AN110" s="40"/>
      <c r="AO110" s="40"/>
      <c r="AP110" s="40"/>
      <c r="AQ110" s="41"/>
    </row>
    <row r="111" spans="1:43" ht="66" customHeight="1" x14ac:dyDescent="0.25">
      <c r="A111" s="34">
        <v>2018</v>
      </c>
      <c r="B111" s="35">
        <v>87</v>
      </c>
      <c r="C111" s="36"/>
      <c r="D111" s="108" t="s">
        <v>198</v>
      </c>
      <c r="E111" s="36" t="s">
        <v>339</v>
      </c>
      <c r="F111" s="36" t="s">
        <v>340</v>
      </c>
      <c r="G111" s="36"/>
      <c r="H111" s="36">
        <v>87</v>
      </c>
      <c r="I111" s="36" t="s">
        <v>338</v>
      </c>
      <c r="J111" s="110" t="s">
        <v>208</v>
      </c>
      <c r="K111" s="128">
        <v>876</v>
      </c>
      <c r="L111" s="36" t="s">
        <v>209</v>
      </c>
      <c r="M111" s="128">
        <v>1</v>
      </c>
      <c r="N111" s="36">
        <v>34406000000</v>
      </c>
      <c r="O111" s="36" t="s">
        <v>210</v>
      </c>
      <c r="P111" s="108" t="s">
        <v>198</v>
      </c>
      <c r="Q111" s="36" t="s">
        <v>250</v>
      </c>
      <c r="R111" s="36" t="s">
        <v>203</v>
      </c>
      <c r="S111" s="36"/>
      <c r="T111" s="111" t="s">
        <v>224</v>
      </c>
      <c r="U111" s="124" t="s">
        <v>275</v>
      </c>
      <c r="V111" s="152" t="s">
        <v>274</v>
      </c>
      <c r="W111" s="118">
        <v>43101</v>
      </c>
      <c r="X111" s="151">
        <v>43465</v>
      </c>
      <c r="Y111" s="38">
        <v>269200</v>
      </c>
      <c r="Z111" s="55" t="s">
        <v>46</v>
      </c>
      <c r="AA111" s="168">
        <f t="shared" si="10"/>
        <v>269200</v>
      </c>
      <c r="AB111" s="39" t="s">
        <v>46</v>
      </c>
      <c r="AC111" s="36">
        <v>2</v>
      </c>
      <c r="AD111" s="36" t="s">
        <v>319</v>
      </c>
      <c r="AE111" s="36" t="s">
        <v>200</v>
      </c>
      <c r="AF111" s="36"/>
      <c r="AG111" s="36"/>
      <c r="AH111" s="36" t="s">
        <v>320</v>
      </c>
      <c r="AI111" s="36" t="s">
        <v>202</v>
      </c>
      <c r="AJ111" s="36" t="s">
        <v>202</v>
      </c>
      <c r="AK111" s="36"/>
      <c r="AL111" s="36"/>
      <c r="AM111" s="1"/>
      <c r="AN111" s="40"/>
      <c r="AO111" s="40"/>
      <c r="AP111" s="40"/>
      <c r="AQ111" s="41"/>
    </row>
    <row r="112" spans="1:43" ht="103.5" customHeight="1" x14ac:dyDescent="0.25">
      <c r="A112" s="34">
        <v>2018</v>
      </c>
      <c r="B112" s="35">
        <v>88</v>
      </c>
      <c r="C112" s="36"/>
      <c r="D112" s="108" t="s">
        <v>198</v>
      </c>
      <c r="E112" s="36" t="s">
        <v>347</v>
      </c>
      <c r="F112" s="36" t="s">
        <v>349</v>
      </c>
      <c r="G112" s="36"/>
      <c r="H112" s="36">
        <v>88</v>
      </c>
      <c r="I112" s="36" t="s">
        <v>343</v>
      </c>
      <c r="J112" s="110" t="s">
        <v>208</v>
      </c>
      <c r="K112" s="128">
        <v>876</v>
      </c>
      <c r="L112" s="36" t="s">
        <v>209</v>
      </c>
      <c r="M112" s="128">
        <v>1</v>
      </c>
      <c r="N112" s="36">
        <v>34406000000</v>
      </c>
      <c r="O112" s="36" t="s">
        <v>210</v>
      </c>
      <c r="P112" s="108" t="s">
        <v>198</v>
      </c>
      <c r="Q112" s="36" t="s">
        <v>250</v>
      </c>
      <c r="R112" s="36" t="s">
        <v>203</v>
      </c>
      <c r="S112" s="37"/>
      <c r="T112" s="111" t="s">
        <v>224</v>
      </c>
      <c r="U112" s="124" t="s">
        <v>275</v>
      </c>
      <c r="V112" s="152" t="s">
        <v>274</v>
      </c>
      <c r="W112" s="118">
        <v>43101</v>
      </c>
      <c r="X112" s="151">
        <v>43465</v>
      </c>
      <c r="Y112" s="38">
        <v>17945</v>
      </c>
      <c r="Z112" s="42" t="s">
        <v>46</v>
      </c>
      <c r="AA112" s="168">
        <f t="shared" si="10"/>
        <v>17945</v>
      </c>
      <c r="AB112" s="39" t="s">
        <v>46</v>
      </c>
      <c r="AC112" s="36">
        <v>2</v>
      </c>
      <c r="AD112" s="36" t="s">
        <v>319</v>
      </c>
      <c r="AE112" s="36" t="s">
        <v>200</v>
      </c>
      <c r="AF112" s="36"/>
      <c r="AG112" s="36"/>
      <c r="AH112" s="36" t="s">
        <v>320</v>
      </c>
      <c r="AI112" s="36" t="s">
        <v>202</v>
      </c>
      <c r="AJ112" s="36" t="s">
        <v>202</v>
      </c>
      <c r="AK112" s="36"/>
      <c r="AL112" s="36"/>
      <c r="AM112" s="1"/>
      <c r="AN112" s="40"/>
      <c r="AO112" s="40"/>
      <c r="AP112" s="40"/>
      <c r="AQ112" s="41"/>
    </row>
    <row r="113" spans="1:43" ht="38.25" customHeight="1" x14ac:dyDescent="0.25">
      <c r="A113" s="34">
        <v>2018</v>
      </c>
      <c r="B113" s="35">
        <v>89</v>
      </c>
      <c r="C113" s="36"/>
      <c r="D113" s="108" t="s">
        <v>198</v>
      </c>
      <c r="E113" s="36" t="s">
        <v>347</v>
      </c>
      <c r="F113" s="36" t="s">
        <v>352</v>
      </c>
      <c r="G113" s="36"/>
      <c r="H113" s="36">
        <v>89</v>
      </c>
      <c r="I113" s="36" t="s">
        <v>345</v>
      </c>
      <c r="J113" s="110" t="s">
        <v>208</v>
      </c>
      <c r="K113" s="128">
        <v>876</v>
      </c>
      <c r="L113" s="36" t="s">
        <v>209</v>
      </c>
      <c r="M113" s="128">
        <v>1</v>
      </c>
      <c r="N113" s="36">
        <v>34406000000</v>
      </c>
      <c r="O113" s="36" t="s">
        <v>210</v>
      </c>
      <c r="P113" s="108" t="s">
        <v>198</v>
      </c>
      <c r="Q113" s="36" t="s">
        <v>250</v>
      </c>
      <c r="R113" s="36" t="s">
        <v>203</v>
      </c>
      <c r="S113" s="37"/>
      <c r="T113" s="111" t="s">
        <v>224</v>
      </c>
      <c r="U113" s="124" t="s">
        <v>275</v>
      </c>
      <c r="V113" s="152" t="s">
        <v>274</v>
      </c>
      <c r="W113" s="118">
        <v>43101</v>
      </c>
      <c r="X113" s="151">
        <v>43465</v>
      </c>
      <c r="Y113" s="38">
        <v>16760</v>
      </c>
      <c r="Z113" s="42" t="s">
        <v>46</v>
      </c>
      <c r="AA113" s="168">
        <f t="shared" si="10"/>
        <v>16760</v>
      </c>
      <c r="AB113" s="39" t="s">
        <v>46</v>
      </c>
      <c r="AC113" s="36">
        <v>2</v>
      </c>
      <c r="AD113" s="36" t="s">
        <v>319</v>
      </c>
      <c r="AE113" s="36" t="s">
        <v>200</v>
      </c>
      <c r="AF113" s="36"/>
      <c r="AG113" s="36"/>
      <c r="AH113" s="36" t="s">
        <v>320</v>
      </c>
      <c r="AI113" s="36" t="s">
        <v>202</v>
      </c>
      <c r="AJ113" s="36" t="s">
        <v>202</v>
      </c>
      <c r="AK113" s="36"/>
      <c r="AL113" s="36"/>
      <c r="AM113" s="1"/>
      <c r="AN113" s="40"/>
      <c r="AO113" s="40"/>
      <c r="AP113" s="40"/>
      <c r="AQ113" s="41"/>
    </row>
    <row r="114" spans="1:43" ht="56.25" customHeight="1" x14ac:dyDescent="0.25">
      <c r="A114" s="34">
        <v>2018</v>
      </c>
      <c r="B114" s="35">
        <v>90</v>
      </c>
      <c r="C114" s="36"/>
      <c r="D114" s="108" t="s">
        <v>198</v>
      </c>
      <c r="E114" s="36" t="s">
        <v>365</v>
      </c>
      <c r="F114" s="36" t="s">
        <v>366</v>
      </c>
      <c r="G114" s="36"/>
      <c r="H114" s="36">
        <v>90</v>
      </c>
      <c r="I114" s="36" t="s">
        <v>364</v>
      </c>
      <c r="J114" s="110" t="s">
        <v>208</v>
      </c>
      <c r="K114" s="128">
        <v>876</v>
      </c>
      <c r="L114" s="36" t="s">
        <v>209</v>
      </c>
      <c r="M114" s="128">
        <v>1</v>
      </c>
      <c r="N114" s="36">
        <v>34406000000</v>
      </c>
      <c r="O114" s="36" t="s">
        <v>210</v>
      </c>
      <c r="P114" s="108" t="s">
        <v>198</v>
      </c>
      <c r="Q114" s="36" t="s">
        <v>250</v>
      </c>
      <c r="R114" s="36" t="s">
        <v>203</v>
      </c>
      <c r="S114" s="36"/>
      <c r="T114" s="111" t="s">
        <v>224</v>
      </c>
      <c r="U114" s="124" t="s">
        <v>275</v>
      </c>
      <c r="V114" s="152" t="s">
        <v>274</v>
      </c>
      <c r="W114" s="118">
        <v>43101</v>
      </c>
      <c r="X114" s="151">
        <v>43465</v>
      </c>
      <c r="Y114" s="38">
        <f>284900-175000</f>
        <v>109900</v>
      </c>
      <c r="Z114" s="55" t="s">
        <v>46</v>
      </c>
      <c r="AA114" s="168">
        <f t="shared" si="10"/>
        <v>109900</v>
      </c>
      <c r="AB114" s="39" t="s">
        <v>46</v>
      </c>
      <c r="AC114" s="36">
        <v>5</v>
      </c>
      <c r="AD114" s="36" t="s">
        <v>371</v>
      </c>
      <c r="AE114" s="36" t="s">
        <v>200</v>
      </c>
      <c r="AF114" s="36"/>
      <c r="AG114" s="36"/>
      <c r="AH114" s="36" t="s">
        <v>372</v>
      </c>
      <c r="AI114" s="36" t="s">
        <v>202</v>
      </c>
      <c r="AJ114" s="36" t="s">
        <v>202</v>
      </c>
      <c r="AK114" s="36"/>
      <c r="AL114" s="36"/>
      <c r="AM114" s="1"/>
      <c r="AN114" s="40"/>
      <c r="AO114" s="40"/>
      <c r="AP114" s="40"/>
      <c r="AQ114" s="41"/>
    </row>
    <row r="115" spans="1:43" ht="111.75" customHeight="1" x14ac:dyDescent="0.25">
      <c r="A115" s="34">
        <v>2018</v>
      </c>
      <c r="B115" s="35">
        <v>91</v>
      </c>
      <c r="C115" s="36"/>
      <c r="D115" s="108" t="s">
        <v>198</v>
      </c>
      <c r="E115" s="36" t="s">
        <v>381</v>
      </c>
      <c r="F115" s="36" t="s">
        <v>382</v>
      </c>
      <c r="G115" s="36"/>
      <c r="H115" s="36">
        <v>91</v>
      </c>
      <c r="I115" s="36" t="s">
        <v>380</v>
      </c>
      <c r="J115" s="39" t="s">
        <v>436</v>
      </c>
      <c r="K115" s="128">
        <v>876</v>
      </c>
      <c r="L115" s="36" t="s">
        <v>209</v>
      </c>
      <c r="M115" s="128">
        <v>1</v>
      </c>
      <c r="N115" s="36">
        <v>34406000000</v>
      </c>
      <c r="O115" s="36" t="s">
        <v>210</v>
      </c>
      <c r="P115" s="108" t="s">
        <v>198</v>
      </c>
      <c r="Q115" s="36" t="s">
        <v>250</v>
      </c>
      <c r="R115" s="36" t="s">
        <v>203</v>
      </c>
      <c r="S115" s="36"/>
      <c r="T115" s="111" t="s">
        <v>224</v>
      </c>
      <c r="U115" s="124" t="s">
        <v>275</v>
      </c>
      <c r="V115" s="152" t="s">
        <v>274</v>
      </c>
      <c r="W115" s="118">
        <v>43101</v>
      </c>
      <c r="X115" s="151">
        <v>43465</v>
      </c>
      <c r="Y115" s="38">
        <f>60740-40576.3</f>
        <v>20163.699999999997</v>
      </c>
      <c r="Z115" s="42" t="s">
        <v>46</v>
      </c>
      <c r="AA115" s="168">
        <f t="shared" si="10"/>
        <v>20163.699999999997</v>
      </c>
      <c r="AB115" s="39" t="s">
        <v>46</v>
      </c>
      <c r="AC115" s="121" t="s">
        <v>457</v>
      </c>
      <c r="AD115" s="36" t="s">
        <v>377</v>
      </c>
      <c r="AE115" s="36" t="s">
        <v>378</v>
      </c>
      <c r="AF115" s="36"/>
      <c r="AG115" s="36"/>
      <c r="AH115" s="36" t="s">
        <v>379</v>
      </c>
      <c r="AI115" s="36" t="s">
        <v>202</v>
      </c>
      <c r="AJ115" s="36" t="s">
        <v>202</v>
      </c>
      <c r="AK115" s="36"/>
      <c r="AL115" s="36"/>
      <c r="AM115" s="1"/>
      <c r="AN115" s="40"/>
      <c r="AO115" s="40"/>
      <c r="AP115" s="40"/>
      <c r="AQ115" s="41"/>
    </row>
    <row r="116" spans="1:43" ht="42.75" customHeight="1" x14ac:dyDescent="0.25">
      <c r="A116" s="34">
        <v>2018</v>
      </c>
      <c r="B116" s="35">
        <v>92</v>
      </c>
      <c r="C116" s="36"/>
      <c r="D116" s="108" t="s">
        <v>198</v>
      </c>
      <c r="E116" s="36" t="s">
        <v>463</v>
      </c>
      <c r="F116" s="36" t="s">
        <v>463</v>
      </c>
      <c r="G116" s="36"/>
      <c r="H116" s="36">
        <v>92</v>
      </c>
      <c r="I116" s="36" t="s">
        <v>464</v>
      </c>
      <c r="J116" s="39" t="s">
        <v>436</v>
      </c>
      <c r="K116" s="128">
        <v>876</v>
      </c>
      <c r="L116" s="36" t="s">
        <v>209</v>
      </c>
      <c r="M116" s="128">
        <v>1</v>
      </c>
      <c r="N116" s="36">
        <v>34406000000</v>
      </c>
      <c r="O116" s="36" t="s">
        <v>210</v>
      </c>
      <c r="P116" s="108" t="s">
        <v>198</v>
      </c>
      <c r="Q116" s="36" t="s">
        <v>250</v>
      </c>
      <c r="R116" s="36" t="s">
        <v>203</v>
      </c>
      <c r="S116" s="36"/>
      <c r="T116" s="111" t="s">
        <v>224</v>
      </c>
      <c r="U116" s="124" t="s">
        <v>275</v>
      </c>
      <c r="V116" s="152" t="s">
        <v>274</v>
      </c>
      <c r="W116" s="118">
        <v>43101</v>
      </c>
      <c r="X116" s="151">
        <v>43465</v>
      </c>
      <c r="Y116" s="38">
        <v>32000</v>
      </c>
      <c r="Z116" s="43" t="s">
        <v>46</v>
      </c>
      <c r="AA116" s="168">
        <f t="shared" si="10"/>
        <v>32000</v>
      </c>
      <c r="AB116" s="39" t="s">
        <v>46</v>
      </c>
      <c r="AC116" s="36">
        <v>12</v>
      </c>
      <c r="AD116" s="36" t="s">
        <v>466</v>
      </c>
      <c r="AE116" s="36" t="s">
        <v>200</v>
      </c>
      <c r="AF116" s="36"/>
      <c r="AG116" s="36"/>
      <c r="AH116" s="36" t="s">
        <v>467</v>
      </c>
      <c r="AI116" s="36" t="s">
        <v>202</v>
      </c>
      <c r="AJ116" s="36" t="s">
        <v>202</v>
      </c>
      <c r="AK116" s="36"/>
      <c r="AL116" s="58"/>
      <c r="AM116" s="58"/>
      <c r="AN116" s="40"/>
      <c r="AO116" s="40"/>
      <c r="AP116" s="40"/>
      <c r="AQ116" s="41"/>
    </row>
    <row r="117" spans="1:43" ht="60" customHeight="1" x14ac:dyDescent="0.25">
      <c r="A117" s="34">
        <v>2018</v>
      </c>
      <c r="B117" s="35">
        <v>93</v>
      </c>
      <c r="C117" s="36"/>
      <c r="D117" s="108" t="s">
        <v>198</v>
      </c>
      <c r="E117" s="36" t="s">
        <v>494</v>
      </c>
      <c r="F117" s="36" t="s">
        <v>494</v>
      </c>
      <c r="G117" s="36"/>
      <c r="H117" s="36">
        <v>93</v>
      </c>
      <c r="I117" s="36" t="s">
        <v>657</v>
      </c>
      <c r="J117" s="39" t="s">
        <v>436</v>
      </c>
      <c r="K117" s="128">
        <v>876</v>
      </c>
      <c r="L117" s="36" t="s">
        <v>209</v>
      </c>
      <c r="M117" s="128">
        <v>1</v>
      </c>
      <c r="N117" s="36">
        <v>34406000000</v>
      </c>
      <c r="O117" s="36" t="s">
        <v>210</v>
      </c>
      <c r="P117" s="108" t="s">
        <v>198</v>
      </c>
      <c r="Q117" s="36" t="s">
        <v>250</v>
      </c>
      <c r="R117" s="36" t="s">
        <v>203</v>
      </c>
      <c r="S117" s="36"/>
      <c r="T117" s="111" t="s">
        <v>224</v>
      </c>
      <c r="U117" s="124" t="s">
        <v>275</v>
      </c>
      <c r="V117" s="152" t="s">
        <v>274</v>
      </c>
      <c r="W117" s="118">
        <v>43101</v>
      </c>
      <c r="X117" s="151">
        <v>43465</v>
      </c>
      <c r="Y117" s="38">
        <v>35000</v>
      </c>
      <c r="Z117" s="55" t="s">
        <v>46</v>
      </c>
      <c r="AA117" s="168">
        <f>Y117</f>
        <v>35000</v>
      </c>
      <c r="AB117" s="39" t="s">
        <v>46</v>
      </c>
      <c r="AC117" s="36">
        <v>12</v>
      </c>
      <c r="AD117" s="36" t="s">
        <v>499</v>
      </c>
      <c r="AE117" s="36" t="s">
        <v>378</v>
      </c>
      <c r="AF117" s="36"/>
      <c r="AG117" s="36"/>
      <c r="AH117" s="36" t="s">
        <v>500</v>
      </c>
      <c r="AI117" s="36" t="s">
        <v>202</v>
      </c>
      <c r="AJ117" s="36" t="s">
        <v>202</v>
      </c>
      <c r="AK117" s="36"/>
      <c r="AL117" s="36"/>
      <c r="AM117" s="1"/>
      <c r="AN117" s="40"/>
      <c r="AO117" s="40"/>
      <c r="AP117" s="40"/>
      <c r="AQ117" s="41"/>
    </row>
    <row r="118" spans="1:43" ht="40.5" customHeight="1" x14ac:dyDescent="0.25">
      <c r="A118" s="34">
        <v>2018</v>
      </c>
      <c r="B118" s="35">
        <v>94</v>
      </c>
      <c r="C118" s="36"/>
      <c r="D118" s="108" t="s">
        <v>198</v>
      </c>
      <c r="E118" s="36" t="s">
        <v>497</v>
      </c>
      <c r="F118" s="36" t="s">
        <v>498</v>
      </c>
      <c r="G118" s="36"/>
      <c r="H118" s="36">
        <v>94</v>
      </c>
      <c r="I118" s="36" t="s">
        <v>496</v>
      </c>
      <c r="J118" s="39" t="s">
        <v>208</v>
      </c>
      <c r="K118" s="128">
        <v>876</v>
      </c>
      <c r="L118" s="36" t="s">
        <v>209</v>
      </c>
      <c r="M118" s="128">
        <v>1</v>
      </c>
      <c r="N118" s="36">
        <v>34406000000</v>
      </c>
      <c r="O118" s="36" t="s">
        <v>210</v>
      </c>
      <c r="P118" s="108" t="s">
        <v>198</v>
      </c>
      <c r="Q118" s="36" t="s">
        <v>250</v>
      </c>
      <c r="R118" s="36" t="s">
        <v>203</v>
      </c>
      <c r="S118" s="36"/>
      <c r="T118" s="111" t="s">
        <v>224</v>
      </c>
      <c r="U118" s="124" t="s">
        <v>275</v>
      </c>
      <c r="V118" s="152" t="s">
        <v>274</v>
      </c>
      <c r="W118" s="118">
        <v>43101</v>
      </c>
      <c r="X118" s="151">
        <v>43465</v>
      </c>
      <c r="Y118" s="38">
        <v>169150</v>
      </c>
      <c r="Z118" s="42" t="s">
        <v>46</v>
      </c>
      <c r="AA118" s="168">
        <f>Y118</f>
        <v>169150</v>
      </c>
      <c r="AB118" s="39" t="s">
        <v>46</v>
      </c>
      <c r="AC118" s="36">
        <v>12</v>
      </c>
      <c r="AD118" s="36" t="s">
        <v>501</v>
      </c>
      <c r="AE118" s="36" t="s">
        <v>378</v>
      </c>
      <c r="AF118" s="36"/>
      <c r="AG118" s="36"/>
      <c r="AH118" s="36" t="s">
        <v>502</v>
      </c>
      <c r="AI118" s="36" t="s">
        <v>202</v>
      </c>
      <c r="AJ118" s="36" t="s">
        <v>202</v>
      </c>
      <c r="AK118" s="36"/>
      <c r="AL118" s="36"/>
      <c r="AM118" s="1"/>
      <c r="AN118" s="40"/>
      <c r="AO118" s="40"/>
      <c r="AP118" s="40"/>
      <c r="AQ118" s="41"/>
    </row>
    <row r="119" spans="1:43" ht="45.75" customHeight="1" x14ac:dyDescent="0.25">
      <c r="A119" s="34">
        <v>2018</v>
      </c>
      <c r="B119" s="35">
        <v>95</v>
      </c>
      <c r="C119" s="36"/>
      <c r="D119" s="108" t="s">
        <v>198</v>
      </c>
      <c r="E119" s="36" t="s">
        <v>532</v>
      </c>
      <c r="F119" s="36" t="s">
        <v>533</v>
      </c>
      <c r="G119" s="36"/>
      <c r="H119" s="36">
        <v>95</v>
      </c>
      <c r="I119" s="36" t="s">
        <v>531</v>
      </c>
      <c r="J119" s="39" t="s">
        <v>436</v>
      </c>
      <c r="K119" s="128">
        <v>876</v>
      </c>
      <c r="L119" s="36" t="s">
        <v>209</v>
      </c>
      <c r="M119" s="128">
        <v>1</v>
      </c>
      <c r="N119" s="36">
        <v>34406000000</v>
      </c>
      <c r="O119" s="36" t="s">
        <v>210</v>
      </c>
      <c r="P119" s="108" t="s">
        <v>198</v>
      </c>
      <c r="Q119" s="36" t="s">
        <v>250</v>
      </c>
      <c r="R119" s="117" t="s">
        <v>203</v>
      </c>
      <c r="S119" s="36"/>
      <c r="T119" s="111" t="s">
        <v>224</v>
      </c>
      <c r="U119" s="124" t="s">
        <v>275</v>
      </c>
      <c r="V119" s="152" t="s">
        <v>274</v>
      </c>
      <c r="W119" s="118">
        <v>43101</v>
      </c>
      <c r="X119" s="151">
        <v>43465</v>
      </c>
      <c r="Y119" s="38">
        <v>153200</v>
      </c>
      <c r="Z119" s="42" t="s">
        <v>46</v>
      </c>
      <c r="AA119" s="168">
        <f>Y119</f>
        <v>153200</v>
      </c>
      <c r="AB119" s="39" t="s">
        <v>46</v>
      </c>
      <c r="AC119" s="36">
        <v>11</v>
      </c>
      <c r="AD119" s="36" t="s">
        <v>534</v>
      </c>
      <c r="AE119" s="36" t="s">
        <v>378</v>
      </c>
      <c r="AF119" s="36"/>
      <c r="AG119" s="36"/>
      <c r="AH119" s="36" t="s">
        <v>535</v>
      </c>
      <c r="AI119" s="36" t="s">
        <v>202</v>
      </c>
      <c r="AJ119" s="36" t="s">
        <v>202</v>
      </c>
      <c r="AK119" s="36"/>
      <c r="AL119" s="36"/>
      <c r="AM119" s="1"/>
      <c r="AN119" s="40"/>
      <c r="AO119" s="40"/>
      <c r="AP119" s="40"/>
      <c r="AQ119" s="41"/>
    </row>
    <row r="120" spans="1:43" ht="57" customHeight="1" x14ac:dyDescent="0.25">
      <c r="A120" s="34">
        <v>2018</v>
      </c>
      <c r="B120" s="35">
        <v>96</v>
      </c>
      <c r="C120" s="36"/>
      <c r="D120" s="108" t="s">
        <v>198</v>
      </c>
      <c r="E120" s="36" t="s">
        <v>597</v>
      </c>
      <c r="F120" s="36" t="s">
        <v>597</v>
      </c>
      <c r="G120" s="36"/>
      <c r="H120" s="36">
        <v>96</v>
      </c>
      <c r="I120" s="36" t="s">
        <v>596</v>
      </c>
      <c r="J120" s="39" t="s">
        <v>436</v>
      </c>
      <c r="K120" s="128">
        <v>876</v>
      </c>
      <c r="L120" s="36" t="s">
        <v>209</v>
      </c>
      <c r="M120" s="128">
        <v>1</v>
      </c>
      <c r="N120" s="36">
        <v>34406000000</v>
      </c>
      <c r="O120" s="36" t="s">
        <v>210</v>
      </c>
      <c r="P120" s="108" t="s">
        <v>198</v>
      </c>
      <c r="Q120" s="36" t="s">
        <v>250</v>
      </c>
      <c r="R120" s="36" t="s">
        <v>203</v>
      </c>
      <c r="S120" s="36"/>
      <c r="T120" s="111" t="s">
        <v>224</v>
      </c>
      <c r="U120" s="124" t="s">
        <v>275</v>
      </c>
      <c r="V120" s="152" t="s">
        <v>274</v>
      </c>
      <c r="W120" s="118">
        <v>43101</v>
      </c>
      <c r="X120" s="151">
        <v>43465</v>
      </c>
      <c r="Y120" s="38">
        <v>45600</v>
      </c>
      <c r="Z120" s="129" t="s">
        <v>46</v>
      </c>
      <c r="AA120" s="168">
        <f>+Y120</f>
        <v>45600</v>
      </c>
      <c r="AB120" s="39" t="s">
        <v>46</v>
      </c>
      <c r="AC120" s="36">
        <v>14</v>
      </c>
      <c r="AD120" s="36" t="s">
        <v>592</v>
      </c>
      <c r="AE120" s="36" t="s">
        <v>378</v>
      </c>
      <c r="AF120" s="36"/>
      <c r="AG120" s="36"/>
      <c r="AH120" s="36" t="s">
        <v>594</v>
      </c>
      <c r="AI120" s="36" t="s">
        <v>202</v>
      </c>
      <c r="AJ120" s="36" t="s">
        <v>202</v>
      </c>
      <c r="AK120" s="36"/>
      <c r="AL120" s="36"/>
      <c r="AM120" s="1"/>
      <c r="AN120" s="40"/>
      <c r="AO120" s="40"/>
      <c r="AP120" s="40"/>
      <c r="AQ120" s="41"/>
    </row>
    <row r="121" spans="1:43" ht="62.25" customHeight="1" x14ac:dyDescent="0.25">
      <c r="A121" s="34">
        <v>2018</v>
      </c>
      <c r="B121" s="35">
        <v>97</v>
      </c>
      <c r="C121" s="36"/>
      <c r="D121" s="108" t="s">
        <v>198</v>
      </c>
      <c r="E121" s="36" t="s">
        <v>497</v>
      </c>
      <c r="F121" s="36" t="s">
        <v>497</v>
      </c>
      <c r="G121" s="36"/>
      <c r="H121" s="36">
        <v>97</v>
      </c>
      <c r="I121" s="36" t="s">
        <v>508</v>
      </c>
      <c r="J121" s="39" t="s">
        <v>436</v>
      </c>
      <c r="K121" s="128">
        <v>876</v>
      </c>
      <c r="L121" s="36" t="s">
        <v>209</v>
      </c>
      <c r="M121" s="128">
        <v>1</v>
      </c>
      <c r="N121" s="36">
        <v>34406000000</v>
      </c>
      <c r="O121" s="36" t="s">
        <v>210</v>
      </c>
      <c r="P121" s="108" t="s">
        <v>198</v>
      </c>
      <c r="Q121" s="117" t="s">
        <v>204</v>
      </c>
      <c r="R121" s="117" t="s">
        <v>203</v>
      </c>
      <c r="S121" s="117" t="s">
        <v>612</v>
      </c>
      <c r="T121" s="111" t="s">
        <v>225</v>
      </c>
      <c r="U121" s="123" t="s">
        <v>613</v>
      </c>
      <c r="V121" s="151">
        <v>43159</v>
      </c>
      <c r="W121" s="151">
        <v>43160</v>
      </c>
      <c r="X121" s="151">
        <v>43524</v>
      </c>
      <c r="Y121" s="38">
        <v>180000</v>
      </c>
      <c r="Z121" s="129" t="s">
        <v>46</v>
      </c>
      <c r="AA121" s="168">
        <f>Y121</f>
        <v>180000</v>
      </c>
      <c r="AB121" s="39" t="s">
        <v>46</v>
      </c>
      <c r="AC121" s="36">
        <v>12</v>
      </c>
      <c r="AD121" s="36" t="s">
        <v>504</v>
      </c>
      <c r="AE121" s="36" t="s">
        <v>378</v>
      </c>
      <c r="AF121" s="36"/>
      <c r="AG121" s="36"/>
      <c r="AH121" s="36" t="s">
        <v>505</v>
      </c>
      <c r="AI121" s="36" t="s">
        <v>202</v>
      </c>
      <c r="AJ121" s="36" t="s">
        <v>202</v>
      </c>
      <c r="AK121" s="36"/>
      <c r="AL121" s="36"/>
      <c r="AM121" s="1"/>
      <c r="AN121" s="40"/>
      <c r="AO121" s="40"/>
      <c r="AP121" s="40"/>
      <c r="AQ121" s="41"/>
    </row>
    <row r="122" spans="1:43" ht="67.5" customHeight="1" x14ac:dyDescent="0.25">
      <c r="A122" s="34">
        <v>2018</v>
      </c>
      <c r="B122" s="35">
        <v>98</v>
      </c>
      <c r="C122" s="36"/>
      <c r="D122" s="108" t="s">
        <v>198</v>
      </c>
      <c r="E122" s="36" t="s">
        <v>221</v>
      </c>
      <c r="F122" s="36" t="s">
        <v>220</v>
      </c>
      <c r="G122" s="36"/>
      <c r="H122" s="36">
        <v>98</v>
      </c>
      <c r="I122" s="36" t="s">
        <v>707</v>
      </c>
      <c r="J122" s="110" t="s">
        <v>208</v>
      </c>
      <c r="K122" s="128">
        <v>876</v>
      </c>
      <c r="L122" s="36" t="s">
        <v>209</v>
      </c>
      <c r="M122" s="128">
        <v>1</v>
      </c>
      <c r="N122" s="36">
        <v>34406000000</v>
      </c>
      <c r="O122" s="36" t="s">
        <v>210</v>
      </c>
      <c r="P122" s="108" t="s">
        <v>198</v>
      </c>
      <c r="Q122" s="36" t="s">
        <v>222</v>
      </c>
      <c r="R122" s="36" t="s">
        <v>223</v>
      </c>
      <c r="S122" s="36"/>
      <c r="T122" s="112" t="s">
        <v>225</v>
      </c>
      <c r="U122" s="123" t="s">
        <v>226</v>
      </c>
      <c r="V122" s="151">
        <v>43189</v>
      </c>
      <c r="W122" s="151">
        <v>43191</v>
      </c>
      <c r="X122" s="151">
        <v>43217</v>
      </c>
      <c r="Y122" s="38">
        <v>1247398.76</v>
      </c>
      <c r="Z122" s="43" t="s">
        <v>46</v>
      </c>
      <c r="AA122" s="168">
        <v>1247398.76</v>
      </c>
      <c r="AB122" s="39" t="s">
        <v>46</v>
      </c>
      <c r="AC122" s="113" t="s">
        <v>227</v>
      </c>
      <c r="AD122" s="36" t="s">
        <v>243</v>
      </c>
      <c r="AE122" s="36" t="s">
        <v>200</v>
      </c>
      <c r="AF122" s="36"/>
      <c r="AG122" s="36"/>
      <c r="AH122" s="36" t="s">
        <v>242</v>
      </c>
      <c r="AI122" s="36" t="s">
        <v>202</v>
      </c>
      <c r="AJ122" s="36" t="s">
        <v>202</v>
      </c>
      <c r="AK122" s="36"/>
      <c r="AL122" s="58"/>
      <c r="AM122" s="58"/>
      <c r="AN122" s="40"/>
      <c r="AO122" s="40"/>
      <c r="AP122" s="40"/>
      <c r="AQ122" s="41"/>
    </row>
    <row r="123" spans="1:43" ht="43.5" customHeight="1" x14ac:dyDescent="0.25">
      <c r="A123" s="34">
        <v>2018</v>
      </c>
      <c r="B123" s="35">
        <v>99</v>
      </c>
      <c r="C123" s="36"/>
      <c r="D123" s="108" t="s">
        <v>198</v>
      </c>
      <c r="E123" s="36" t="s">
        <v>221</v>
      </c>
      <c r="F123" s="36" t="s">
        <v>229</v>
      </c>
      <c r="G123" s="36"/>
      <c r="H123" s="36">
        <v>99</v>
      </c>
      <c r="I123" s="36" t="s">
        <v>228</v>
      </c>
      <c r="J123" s="110" t="s">
        <v>208</v>
      </c>
      <c r="K123" s="128">
        <v>876</v>
      </c>
      <c r="L123" s="36" t="s">
        <v>209</v>
      </c>
      <c r="M123" s="128">
        <v>1</v>
      </c>
      <c r="N123" s="36">
        <v>34406000000</v>
      </c>
      <c r="O123" s="36" t="s">
        <v>210</v>
      </c>
      <c r="P123" s="108" t="s">
        <v>198</v>
      </c>
      <c r="Q123" s="36" t="s">
        <v>222</v>
      </c>
      <c r="R123" s="36" t="s">
        <v>223</v>
      </c>
      <c r="S123" s="36"/>
      <c r="T123" s="112" t="s">
        <v>225</v>
      </c>
      <c r="U123" s="123" t="s">
        <v>226</v>
      </c>
      <c r="V123" s="151">
        <v>43189</v>
      </c>
      <c r="W123" s="151">
        <v>43191</v>
      </c>
      <c r="X123" s="151">
        <v>43217</v>
      </c>
      <c r="Y123" s="38">
        <v>148858</v>
      </c>
      <c r="Z123" s="55" t="s">
        <v>46</v>
      </c>
      <c r="AA123" s="168">
        <v>148858</v>
      </c>
      <c r="AB123" s="39" t="s">
        <v>46</v>
      </c>
      <c r="AC123" s="154" t="s">
        <v>227</v>
      </c>
      <c r="AD123" s="36" t="s">
        <v>243</v>
      </c>
      <c r="AE123" s="36" t="s">
        <v>200</v>
      </c>
      <c r="AF123" s="36"/>
      <c r="AG123" s="36"/>
      <c r="AH123" s="36" t="s">
        <v>242</v>
      </c>
      <c r="AI123" s="36" t="s">
        <v>202</v>
      </c>
      <c r="AJ123" s="36" t="s">
        <v>202</v>
      </c>
      <c r="AK123" s="36"/>
      <c r="AL123" s="36"/>
      <c r="AM123" s="1"/>
      <c r="AN123" s="40"/>
      <c r="AO123" s="40"/>
      <c r="AP123" s="40"/>
      <c r="AQ123" s="41"/>
    </row>
    <row r="124" spans="1:43" ht="64.5" customHeight="1" x14ac:dyDescent="0.25">
      <c r="A124" s="34">
        <v>2018</v>
      </c>
      <c r="B124" s="35">
        <v>100</v>
      </c>
      <c r="C124" s="36"/>
      <c r="D124" s="108" t="s">
        <v>198</v>
      </c>
      <c r="E124" s="36" t="s">
        <v>221</v>
      </c>
      <c r="F124" s="36" t="s">
        <v>237</v>
      </c>
      <c r="G124" s="36"/>
      <c r="H124" s="36">
        <v>100</v>
      </c>
      <c r="I124" s="117" t="s">
        <v>384</v>
      </c>
      <c r="J124" s="110" t="s">
        <v>208</v>
      </c>
      <c r="K124" s="128">
        <v>876</v>
      </c>
      <c r="L124" s="36" t="s">
        <v>209</v>
      </c>
      <c r="M124" s="128">
        <v>1</v>
      </c>
      <c r="N124" s="36">
        <v>34406000000</v>
      </c>
      <c r="O124" s="36" t="s">
        <v>210</v>
      </c>
      <c r="P124" s="108" t="s">
        <v>198</v>
      </c>
      <c r="Q124" s="36" t="s">
        <v>222</v>
      </c>
      <c r="R124" s="36" t="s">
        <v>223</v>
      </c>
      <c r="S124" s="36"/>
      <c r="T124" s="112" t="s">
        <v>225</v>
      </c>
      <c r="U124" s="123" t="s">
        <v>226</v>
      </c>
      <c r="V124" s="151">
        <v>43189</v>
      </c>
      <c r="W124" s="151">
        <v>43191</v>
      </c>
      <c r="X124" s="151">
        <v>43217</v>
      </c>
      <c r="Y124" s="38">
        <v>151700</v>
      </c>
      <c r="Z124" s="42" t="s">
        <v>46</v>
      </c>
      <c r="AA124" s="168">
        <f>+Y124</f>
        <v>151700</v>
      </c>
      <c r="AB124" s="39" t="s">
        <v>46</v>
      </c>
      <c r="AC124" s="154" t="s">
        <v>227</v>
      </c>
      <c r="AD124" s="36" t="s">
        <v>243</v>
      </c>
      <c r="AE124" s="36" t="s">
        <v>200</v>
      </c>
      <c r="AF124" s="36"/>
      <c r="AG124" s="36"/>
      <c r="AH124" s="36" t="s">
        <v>242</v>
      </c>
      <c r="AI124" s="36" t="s">
        <v>202</v>
      </c>
      <c r="AJ124" s="36" t="s">
        <v>202</v>
      </c>
      <c r="AK124" s="36"/>
      <c r="AL124" s="36"/>
      <c r="AM124" s="1"/>
      <c r="AN124" s="40"/>
      <c r="AO124" s="40"/>
      <c r="AP124" s="40"/>
      <c r="AQ124" s="41"/>
    </row>
    <row r="125" spans="1:43" ht="57" customHeight="1" x14ac:dyDescent="0.25">
      <c r="A125" s="34">
        <v>2018</v>
      </c>
      <c r="B125" s="35">
        <v>101</v>
      </c>
      <c r="C125" s="36"/>
      <c r="D125" s="108" t="s">
        <v>198</v>
      </c>
      <c r="E125" s="36" t="s">
        <v>221</v>
      </c>
      <c r="F125" s="36" t="s">
        <v>252</v>
      </c>
      <c r="G125" s="36"/>
      <c r="H125" s="36">
        <v>101</v>
      </c>
      <c r="I125" s="36" t="s">
        <v>251</v>
      </c>
      <c r="J125" s="110" t="s">
        <v>208</v>
      </c>
      <c r="K125" s="128">
        <v>876</v>
      </c>
      <c r="L125" s="36" t="s">
        <v>209</v>
      </c>
      <c r="M125" s="128">
        <v>1</v>
      </c>
      <c r="N125" s="36">
        <v>34406000000</v>
      </c>
      <c r="O125" s="36" t="s">
        <v>210</v>
      </c>
      <c r="P125" s="108" t="s">
        <v>198</v>
      </c>
      <c r="Q125" s="36" t="s">
        <v>222</v>
      </c>
      <c r="R125" s="36" t="s">
        <v>223</v>
      </c>
      <c r="S125" s="36"/>
      <c r="T125" s="112" t="s">
        <v>225</v>
      </c>
      <c r="U125" s="123" t="s">
        <v>226</v>
      </c>
      <c r="V125" s="151">
        <v>43189</v>
      </c>
      <c r="W125" s="151">
        <v>43191</v>
      </c>
      <c r="X125" s="151">
        <v>43217</v>
      </c>
      <c r="Y125" s="38">
        <v>176585</v>
      </c>
      <c r="Z125" s="42" t="s">
        <v>46</v>
      </c>
      <c r="AA125" s="168">
        <f>+Y125</f>
        <v>176585</v>
      </c>
      <c r="AB125" s="39" t="s">
        <v>46</v>
      </c>
      <c r="AC125" s="154" t="s">
        <v>227</v>
      </c>
      <c r="AD125" s="36" t="s">
        <v>243</v>
      </c>
      <c r="AE125" s="36" t="s">
        <v>200</v>
      </c>
      <c r="AF125" s="36"/>
      <c r="AG125" s="36"/>
      <c r="AH125" s="36" t="s">
        <v>242</v>
      </c>
      <c r="AI125" s="36" t="s">
        <v>202</v>
      </c>
      <c r="AJ125" s="36" t="s">
        <v>202</v>
      </c>
      <c r="AK125" s="36"/>
      <c r="AL125" s="36"/>
      <c r="AM125" s="1"/>
      <c r="AN125" s="40"/>
      <c r="AO125" s="40"/>
      <c r="AP125" s="40"/>
      <c r="AQ125" s="41"/>
    </row>
    <row r="126" spans="1:43" ht="52.5" customHeight="1" x14ac:dyDescent="0.25">
      <c r="A126" s="34">
        <v>2018</v>
      </c>
      <c r="B126" s="35">
        <v>102</v>
      </c>
      <c r="C126" s="36"/>
      <c r="D126" s="108" t="s">
        <v>198</v>
      </c>
      <c r="E126" s="36" t="s">
        <v>221</v>
      </c>
      <c r="F126" s="36" t="s">
        <v>237</v>
      </c>
      <c r="G126" s="36"/>
      <c r="H126" s="36">
        <v>102</v>
      </c>
      <c r="I126" s="117" t="s">
        <v>260</v>
      </c>
      <c r="J126" s="110" t="s">
        <v>208</v>
      </c>
      <c r="K126" s="128">
        <v>876</v>
      </c>
      <c r="L126" s="36" t="s">
        <v>209</v>
      </c>
      <c r="M126" s="128">
        <v>1</v>
      </c>
      <c r="N126" s="36">
        <v>34406000000</v>
      </c>
      <c r="O126" s="36" t="s">
        <v>210</v>
      </c>
      <c r="P126" s="108" t="s">
        <v>198</v>
      </c>
      <c r="Q126" s="36" t="s">
        <v>222</v>
      </c>
      <c r="R126" s="36" t="s">
        <v>223</v>
      </c>
      <c r="S126" s="36"/>
      <c r="T126" s="112" t="s">
        <v>225</v>
      </c>
      <c r="U126" s="123" t="s">
        <v>226</v>
      </c>
      <c r="V126" s="151">
        <v>43189</v>
      </c>
      <c r="W126" s="151">
        <v>43191</v>
      </c>
      <c r="X126" s="151">
        <v>43217</v>
      </c>
      <c r="Y126" s="38">
        <v>159150</v>
      </c>
      <c r="Z126" s="55" t="s">
        <v>46</v>
      </c>
      <c r="AA126" s="168">
        <f>+Y126</f>
        <v>159150</v>
      </c>
      <c r="AB126" s="39" t="s">
        <v>46</v>
      </c>
      <c r="AC126" s="154" t="s">
        <v>227</v>
      </c>
      <c r="AD126" s="36" t="s">
        <v>243</v>
      </c>
      <c r="AE126" s="36" t="s">
        <v>200</v>
      </c>
      <c r="AF126" s="36"/>
      <c r="AG126" s="36"/>
      <c r="AH126" s="36" t="s">
        <v>242</v>
      </c>
      <c r="AI126" s="36" t="s">
        <v>202</v>
      </c>
      <c r="AJ126" s="36" t="s">
        <v>202</v>
      </c>
      <c r="AK126" s="36"/>
      <c r="AL126" s="36"/>
      <c r="AM126" s="1"/>
      <c r="AN126" s="40"/>
      <c r="AO126" s="40"/>
      <c r="AP126" s="40"/>
      <c r="AQ126" s="41"/>
    </row>
    <row r="127" spans="1:43" ht="60" customHeight="1" x14ac:dyDescent="0.25">
      <c r="A127" s="34">
        <v>2018</v>
      </c>
      <c r="B127" s="35">
        <v>103</v>
      </c>
      <c r="C127" s="36"/>
      <c r="D127" s="108" t="s">
        <v>198</v>
      </c>
      <c r="E127" s="36" t="s">
        <v>221</v>
      </c>
      <c r="F127" s="36" t="s">
        <v>262</v>
      </c>
      <c r="G127" s="36"/>
      <c r="H127" s="36">
        <v>103</v>
      </c>
      <c r="I127" s="36" t="s">
        <v>261</v>
      </c>
      <c r="J127" s="110" t="s">
        <v>208</v>
      </c>
      <c r="K127" s="128">
        <v>876</v>
      </c>
      <c r="L127" s="36" t="s">
        <v>209</v>
      </c>
      <c r="M127" s="128">
        <v>1</v>
      </c>
      <c r="N127" s="36">
        <v>34406000000</v>
      </c>
      <c r="O127" s="36" t="s">
        <v>210</v>
      </c>
      <c r="P127" s="108" t="s">
        <v>198</v>
      </c>
      <c r="Q127" s="36" t="s">
        <v>222</v>
      </c>
      <c r="R127" s="36" t="s">
        <v>223</v>
      </c>
      <c r="S127" s="36"/>
      <c r="T127" s="112" t="s">
        <v>225</v>
      </c>
      <c r="U127" s="123" t="s">
        <v>226</v>
      </c>
      <c r="V127" s="151">
        <v>43189</v>
      </c>
      <c r="W127" s="151">
        <v>43191</v>
      </c>
      <c r="X127" s="151">
        <v>43217</v>
      </c>
      <c r="Y127" s="38">
        <v>326385</v>
      </c>
      <c r="Z127" s="42" t="s">
        <v>46</v>
      </c>
      <c r="AA127" s="168">
        <f>+Y127</f>
        <v>326385</v>
      </c>
      <c r="AB127" s="39" t="s">
        <v>46</v>
      </c>
      <c r="AC127" s="154" t="s">
        <v>227</v>
      </c>
      <c r="AD127" s="36" t="s">
        <v>243</v>
      </c>
      <c r="AE127" s="36" t="s">
        <v>200</v>
      </c>
      <c r="AF127" s="36"/>
      <c r="AG127" s="36"/>
      <c r="AH127" s="36" t="s">
        <v>242</v>
      </c>
      <c r="AI127" s="36" t="s">
        <v>202</v>
      </c>
      <c r="AJ127" s="36" t="s">
        <v>202</v>
      </c>
      <c r="AK127" s="36"/>
      <c r="AL127" s="36"/>
      <c r="AM127" s="1"/>
      <c r="AN127" s="40"/>
      <c r="AO127" s="40"/>
      <c r="AP127" s="40"/>
      <c r="AQ127" s="41"/>
    </row>
    <row r="128" spans="1:43" ht="54.75" customHeight="1" x14ac:dyDescent="0.25">
      <c r="A128" s="34">
        <v>2018</v>
      </c>
      <c r="B128" s="35">
        <v>104</v>
      </c>
      <c r="C128" s="36"/>
      <c r="D128" s="108" t="s">
        <v>198</v>
      </c>
      <c r="E128" s="36" t="s">
        <v>381</v>
      </c>
      <c r="F128" s="36" t="s">
        <v>382</v>
      </c>
      <c r="G128" s="36"/>
      <c r="H128" s="36">
        <v>104</v>
      </c>
      <c r="I128" s="36" t="s">
        <v>418</v>
      </c>
      <c r="J128" s="39" t="s">
        <v>436</v>
      </c>
      <c r="K128" s="128">
        <v>876</v>
      </c>
      <c r="L128" s="36" t="s">
        <v>209</v>
      </c>
      <c r="M128" s="128">
        <v>1</v>
      </c>
      <c r="N128" s="36">
        <v>34406000000</v>
      </c>
      <c r="O128" s="36" t="s">
        <v>210</v>
      </c>
      <c r="P128" s="108" t="s">
        <v>198</v>
      </c>
      <c r="Q128" s="36" t="s">
        <v>234</v>
      </c>
      <c r="R128" s="36" t="s">
        <v>203</v>
      </c>
      <c r="S128" s="36"/>
      <c r="T128" s="111" t="s">
        <v>225</v>
      </c>
      <c r="U128" s="123" t="s">
        <v>518</v>
      </c>
      <c r="V128" s="151">
        <v>43159</v>
      </c>
      <c r="W128" s="151">
        <v>43160</v>
      </c>
      <c r="X128" s="151">
        <v>43465</v>
      </c>
      <c r="Y128" s="38">
        <v>39800</v>
      </c>
      <c r="Z128" s="42" t="s">
        <v>46</v>
      </c>
      <c r="AA128" s="168">
        <f>+Y128</f>
        <v>39800</v>
      </c>
      <c r="AB128" s="39" t="s">
        <v>46</v>
      </c>
      <c r="AC128" s="113">
        <v>14</v>
      </c>
      <c r="AD128" s="36" t="s">
        <v>419</v>
      </c>
      <c r="AE128" s="36" t="s">
        <v>378</v>
      </c>
      <c r="AF128" s="36"/>
      <c r="AG128" s="36"/>
      <c r="AH128" s="36" t="s">
        <v>420</v>
      </c>
      <c r="AI128" s="36" t="s">
        <v>202</v>
      </c>
      <c r="AJ128" s="36" t="s">
        <v>202</v>
      </c>
      <c r="AK128" s="36"/>
      <c r="AL128" s="36"/>
      <c r="AM128" s="1"/>
      <c r="AN128" s="40"/>
      <c r="AO128" s="40"/>
      <c r="AP128" s="40"/>
      <c r="AQ128" s="41"/>
    </row>
    <row r="129" spans="1:43" ht="54.75" customHeight="1" x14ac:dyDescent="0.25">
      <c r="A129" s="34">
        <v>2018</v>
      </c>
      <c r="B129" s="35">
        <v>105</v>
      </c>
      <c r="C129" s="36"/>
      <c r="D129" s="108" t="s">
        <v>198</v>
      </c>
      <c r="E129" s="36" t="s">
        <v>491</v>
      </c>
      <c r="F129" s="36" t="s">
        <v>491</v>
      </c>
      <c r="G129" s="36"/>
      <c r="H129" s="36">
        <v>105</v>
      </c>
      <c r="I129" s="36" t="s">
        <v>485</v>
      </c>
      <c r="J129" s="39" t="s">
        <v>436</v>
      </c>
      <c r="K129" s="128">
        <v>876</v>
      </c>
      <c r="L129" s="36" t="s">
        <v>209</v>
      </c>
      <c r="M129" s="128">
        <v>1</v>
      </c>
      <c r="N129" s="36">
        <v>34406000000</v>
      </c>
      <c r="O129" s="36" t="s">
        <v>210</v>
      </c>
      <c r="P129" s="108" t="s">
        <v>198</v>
      </c>
      <c r="Q129" s="36" t="s">
        <v>234</v>
      </c>
      <c r="R129" s="36" t="s">
        <v>203</v>
      </c>
      <c r="S129" s="36"/>
      <c r="T129" s="111" t="s">
        <v>225</v>
      </c>
      <c r="U129" s="124" t="s">
        <v>516</v>
      </c>
      <c r="V129" s="118">
        <v>43159</v>
      </c>
      <c r="W129" s="118">
        <v>43160</v>
      </c>
      <c r="X129" s="118">
        <v>43465</v>
      </c>
      <c r="Y129" s="38">
        <v>93300</v>
      </c>
      <c r="Z129" s="42" t="s">
        <v>46</v>
      </c>
      <c r="AA129" s="168">
        <f>Y129</f>
        <v>93300</v>
      </c>
      <c r="AB129" s="39" t="s">
        <v>46</v>
      </c>
      <c r="AC129" s="36">
        <v>12</v>
      </c>
      <c r="AD129" s="36" t="s">
        <v>492</v>
      </c>
      <c r="AE129" s="36" t="s">
        <v>378</v>
      </c>
      <c r="AF129" s="36"/>
      <c r="AG129" s="36"/>
      <c r="AH129" s="36" t="s">
        <v>493</v>
      </c>
      <c r="AI129" s="36" t="s">
        <v>202</v>
      </c>
      <c r="AJ129" s="36" t="s">
        <v>202</v>
      </c>
      <c r="AK129" s="36"/>
      <c r="AL129" s="36"/>
      <c r="AM129" s="1"/>
      <c r="AN129" s="40"/>
      <c r="AO129" s="40"/>
      <c r="AP129" s="40"/>
      <c r="AQ129" s="41"/>
    </row>
    <row r="130" spans="1:43" ht="55.5" customHeight="1" x14ac:dyDescent="0.25">
      <c r="A130" s="34">
        <v>2018</v>
      </c>
      <c r="B130" s="35">
        <v>106</v>
      </c>
      <c r="C130" s="36"/>
      <c r="D130" s="108" t="s">
        <v>198</v>
      </c>
      <c r="E130" s="36" t="s">
        <v>642</v>
      </c>
      <c r="F130" s="36" t="s">
        <v>642</v>
      </c>
      <c r="G130" s="36"/>
      <c r="H130" s="36">
        <v>106</v>
      </c>
      <c r="I130" s="36" t="s">
        <v>487</v>
      </c>
      <c r="J130" s="39" t="s">
        <v>436</v>
      </c>
      <c r="K130" s="128">
        <v>876</v>
      </c>
      <c r="L130" s="36" t="s">
        <v>209</v>
      </c>
      <c r="M130" s="128">
        <v>1</v>
      </c>
      <c r="N130" s="36">
        <v>34406000000</v>
      </c>
      <c r="O130" s="36" t="s">
        <v>210</v>
      </c>
      <c r="P130" s="108" t="s">
        <v>198</v>
      </c>
      <c r="Q130" s="36" t="s">
        <v>234</v>
      </c>
      <c r="R130" s="36" t="s">
        <v>203</v>
      </c>
      <c r="S130" s="36"/>
      <c r="T130" s="111" t="s">
        <v>225</v>
      </c>
      <c r="U130" s="124" t="s">
        <v>516</v>
      </c>
      <c r="V130" s="118">
        <v>43159</v>
      </c>
      <c r="W130" s="118">
        <v>43160</v>
      </c>
      <c r="X130" s="118">
        <v>43465</v>
      </c>
      <c r="Y130" s="38">
        <v>60500</v>
      </c>
      <c r="Z130" s="129" t="s">
        <v>46</v>
      </c>
      <c r="AA130" s="168">
        <f>Y130</f>
        <v>60500</v>
      </c>
      <c r="AB130" s="39" t="s">
        <v>46</v>
      </c>
      <c r="AC130" s="36">
        <v>12</v>
      </c>
      <c r="AD130" s="36" t="s">
        <v>492</v>
      </c>
      <c r="AE130" s="36" t="s">
        <v>378</v>
      </c>
      <c r="AF130" s="36"/>
      <c r="AG130" s="36"/>
      <c r="AH130" s="36" t="s">
        <v>493</v>
      </c>
      <c r="AI130" s="36" t="s">
        <v>202</v>
      </c>
      <c r="AJ130" s="36" t="s">
        <v>202</v>
      </c>
      <c r="AK130" s="36"/>
      <c r="AL130" s="36"/>
      <c r="AM130" s="1"/>
      <c r="AN130" s="40"/>
      <c r="AO130" s="40"/>
      <c r="AP130" s="40"/>
      <c r="AQ130" s="41"/>
    </row>
    <row r="131" spans="1:43" ht="54.75" customHeight="1" x14ac:dyDescent="0.25">
      <c r="A131" s="34">
        <v>2018</v>
      </c>
      <c r="B131" s="35">
        <v>107</v>
      </c>
      <c r="C131" s="36"/>
      <c r="D131" s="108" t="s">
        <v>198</v>
      </c>
      <c r="E131" s="36" t="s">
        <v>295</v>
      </c>
      <c r="F131" s="36" t="s">
        <v>296</v>
      </c>
      <c r="G131" s="36"/>
      <c r="H131" s="36">
        <v>107</v>
      </c>
      <c r="I131" s="36" t="s">
        <v>294</v>
      </c>
      <c r="J131" s="110" t="s">
        <v>208</v>
      </c>
      <c r="K131" s="128">
        <v>876</v>
      </c>
      <c r="L131" s="36" t="s">
        <v>209</v>
      </c>
      <c r="M131" s="128">
        <v>1</v>
      </c>
      <c r="N131" s="36">
        <v>34406000000</v>
      </c>
      <c r="O131" s="36" t="s">
        <v>210</v>
      </c>
      <c r="P131" s="108" t="s">
        <v>198</v>
      </c>
      <c r="Q131" s="36" t="s">
        <v>234</v>
      </c>
      <c r="R131" s="36" t="s">
        <v>203</v>
      </c>
      <c r="S131" s="36"/>
      <c r="T131" s="112" t="s">
        <v>225</v>
      </c>
      <c r="U131" s="123" t="s">
        <v>297</v>
      </c>
      <c r="V131" s="151">
        <v>43174</v>
      </c>
      <c r="W131" s="151">
        <v>43175</v>
      </c>
      <c r="X131" s="151">
        <v>43189</v>
      </c>
      <c r="Y131" s="38">
        <v>13868.17</v>
      </c>
      <c r="Z131" s="55" t="s">
        <v>46</v>
      </c>
      <c r="AA131" s="168">
        <f t="shared" ref="AA131:AA137" si="11">+Y131</f>
        <v>13868.17</v>
      </c>
      <c r="AB131" s="39" t="s">
        <v>46</v>
      </c>
      <c r="AC131" s="36">
        <v>11</v>
      </c>
      <c r="AD131" s="36" t="s">
        <v>290</v>
      </c>
      <c r="AE131" s="36" t="s">
        <v>200</v>
      </c>
      <c r="AF131" s="36"/>
      <c r="AG131" s="36"/>
      <c r="AH131" s="36" t="s">
        <v>292</v>
      </c>
      <c r="AI131" s="36" t="s">
        <v>202</v>
      </c>
      <c r="AJ131" s="36" t="s">
        <v>202</v>
      </c>
      <c r="AK131" s="36"/>
      <c r="AL131" s="36"/>
      <c r="AM131" s="1"/>
      <c r="AN131" s="40"/>
      <c r="AO131" s="40"/>
      <c r="AP131" s="40"/>
      <c r="AQ131" s="41"/>
    </row>
    <row r="132" spans="1:43" ht="54.75" customHeight="1" x14ac:dyDescent="0.25">
      <c r="A132" s="34">
        <v>2018</v>
      </c>
      <c r="B132" s="35">
        <v>108</v>
      </c>
      <c r="C132" s="36"/>
      <c r="D132" s="108" t="s">
        <v>198</v>
      </c>
      <c r="E132" s="36" t="s">
        <v>422</v>
      </c>
      <c r="F132" s="36" t="s">
        <v>422</v>
      </c>
      <c r="G132" s="36"/>
      <c r="H132" s="36">
        <v>108</v>
      </c>
      <c r="I132" s="36" t="s">
        <v>434</v>
      </c>
      <c r="J132" s="39" t="s">
        <v>436</v>
      </c>
      <c r="K132" s="128">
        <v>876</v>
      </c>
      <c r="L132" s="36" t="s">
        <v>209</v>
      </c>
      <c r="M132" s="128">
        <v>1</v>
      </c>
      <c r="N132" s="36">
        <v>34406000000</v>
      </c>
      <c r="O132" s="36" t="s">
        <v>210</v>
      </c>
      <c r="P132" s="108" t="s">
        <v>198</v>
      </c>
      <c r="Q132" s="36" t="s">
        <v>234</v>
      </c>
      <c r="R132" s="36" t="s">
        <v>203</v>
      </c>
      <c r="S132" s="36"/>
      <c r="T132" s="112" t="s">
        <v>225</v>
      </c>
      <c r="U132" s="123" t="s">
        <v>297</v>
      </c>
      <c r="V132" s="151">
        <v>43174</v>
      </c>
      <c r="W132" s="151">
        <v>43175</v>
      </c>
      <c r="X132" s="151">
        <v>43189</v>
      </c>
      <c r="Y132" s="38">
        <v>50000</v>
      </c>
      <c r="Z132" s="42" t="s">
        <v>46</v>
      </c>
      <c r="AA132" s="168">
        <f t="shared" si="11"/>
        <v>50000</v>
      </c>
      <c r="AB132" s="39" t="s">
        <v>46</v>
      </c>
      <c r="AC132" s="36">
        <v>14</v>
      </c>
      <c r="AD132" s="36" t="s">
        <v>430</v>
      </c>
      <c r="AE132" s="36" t="s">
        <v>378</v>
      </c>
      <c r="AF132" s="36"/>
      <c r="AG132" s="36"/>
      <c r="AH132" s="36" t="s">
        <v>431</v>
      </c>
      <c r="AI132" s="36" t="s">
        <v>202</v>
      </c>
      <c r="AJ132" s="36" t="s">
        <v>202</v>
      </c>
      <c r="AK132" s="36"/>
      <c r="AL132" s="36"/>
      <c r="AM132" s="1"/>
      <c r="AN132" s="40"/>
      <c r="AO132" s="40"/>
      <c r="AP132" s="40"/>
      <c r="AQ132" s="41"/>
    </row>
    <row r="133" spans="1:43" ht="54.75" customHeight="1" x14ac:dyDescent="0.25">
      <c r="A133" s="34">
        <v>2018</v>
      </c>
      <c r="B133" s="35">
        <v>109</v>
      </c>
      <c r="C133" s="36"/>
      <c r="D133" s="108" t="s">
        <v>198</v>
      </c>
      <c r="E133" s="36" t="s">
        <v>381</v>
      </c>
      <c r="F133" s="36" t="s">
        <v>382</v>
      </c>
      <c r="G133" s="36"/>
      <c r="H133" s="36">
        <v>109</v>
      </c>
      <c r="I133" s="36" t="s">
        <v>435</v>
      </c>
      <c r="J133" s="39" t="s">
        <v>436</v>
      </c>
      <c r="K133" s="128">
        <v>876</v>
      </c>
      <c r="L133" s="36" t="s">
        <v>209</v>
      </c>
      <c r="M133" s="128">
        <v>1</v>
      </c>
      <c r="N133" s="36">
        <v>34406000000</v>
      </c>
      <c r="O133" s="36" t="s">
        <v>210</v>
      </c>
      <c r="P133" s="108" t="s">
        <v>198</v>
      </c>
      <c r="Q133" s="36" t="s">
        <v>234</v>
      </c>
      <c r="R133" s="36" t="s">
        <v>203</v>
      </c>
      <c r="S133" s="36"/>
      <c r="T133" s="112" t="s">
        <v>225</v>
      </c>
      <c r="U133" s="123" t="s">
        <v>297</v>
      </c>
      <c r="V133" s="151">
        <v>43174</v>
      </c>
      <c r="W133" s="151">
        <v>43175</v>
      </c>
      <c r="X133" s="151">
        <v>43189</v>
      </c>
      <c r="Y133" s="38">
        <v>38200</v>
      </c>
      <c r="Z133" s="42" t="s">
        <v>46</v>
      </c>
      <c r="AA133" s="168">
        <f t="shared" si="11"/>
        <v>38200</v>
      </c>
      <c r="AB133" s="39" t="s">
        <v>46</v>
      </c>
      <c r="AC133" s="36">
        <v>14</v>
      </c>
      <c r="AD133" s="36" t="s">
        <v>430</v>
      </c>
      <c r="AE133" s="36" t="s">
        <v>378</v>
      </c>
      <c r="AF133" s="36"/>
      <c r="AG133" s="36"/>
      <c r="AH133" s="36" t="s">
        <v>431</v>
      </c>
      <c r="AI133" s="36" t="s">
        <v>202</v>
      </c>
      <c r="AJ133" s="36" t="s">
        <v>202</v>
      </c>
      <c r="AK133" s="36"/>
      <c r="AL133" s="36"/>
      <c r="AM133" s="1"/>
      <c r="AN133" s="40"/>
      <c r="AO133" s="40"/>
      <c r="AP133" s="40"/>
      <c r="AQ133" s="41"/>
    </row>
    <row r="134" spans="1:43" ht="54.75" customHeight="1" x14ac:dyDescent="0.25">
      <c r="A134" s="34">
        <v>2018</v>
      </c>
      <c r="B134" s="35">
        <v>110</v>
      </c>
      <c r="C134" s="36"/>
      <c r="D134" s="108" t="s">
        <v>198</v>
      </c>
      <c r="E134" s="36" t="s">
        <v>221</v>
      </c>
      <c r="F134" s="36" t="s">
        <v>231</v>
      </c>
      <c r="G134" s="36"/>
      <c r="H134" s="36">
        <v>110</v>
      </c>
      <c r="I134" s="36" t="s">
        <v>230</v>
      </c>
      <c r="J134" s="110" t="s">
        <v>208</v>
      </c>
      <c r="K134" s="128">
        <v>876</v>
      </c>
      <c r="L134" s="36" t="s">
        <v>209</v>
      </c>
      <c r="M134" s="128">
        <v>1</v>
      </c>
      <c r="N134" s="36">
        <v>34406000000</v>
      </c>
      <c r="O134" s="36" t="s">
        <v>210</v>
      </c>
      <c r="P134" s="108" t="s">
        <v>198</v>
      </c>
      <c r="Q134" s="36" t="s">
        <v>234</v>
      </c>
      <c r="R134" s="36" t="s">
        <v>203</v>
      </c>
      <c r="S134" s="36"/>
      <c r="T134" s="112" t="s">
        <v>225</v>
      </c>
      <c r="U134" s="123" t="s">
        <v>226</v>
      </c>
      <c r="V134" s="151">
        <v>43189</v>
      </c>
      <c r="W134" s="151">
        <v>43191</v>
      </c>
      <c r="X134" s="151">
        <v>43217</v>
      </c>
      <c r="Y134" s="38">
        <v>96135.61</v>
      </c>
      <c r="Z134" s="42" t="s">
        <v>46</v>
      </c>
      <c r="AA134" s="168">
        <f t="shared" si="11"/>
        <v>96135.61</v>
      </c>
      <c r="AB134" s="39" t="s">
        <v>46</v>
      </c>
      <c r="AC134" s="154" t="s">
        <v>227</v>
      </c>
      <c r="AD134" s="36" t="s">
        <v>243</v>
      </c>
      <c r="AE134" s="36" t="s">
        <v>200</v>
      </c>
      <c r="AF134" s="36"/>
      <c r="AG134" s="36"/>
      <c r="AH134" s="36" t="s">
        <v>242</v>
      </c>
      <c r="AI134" s="36" t="s">
        <v>202</v>
      </c>
      <c r="AJ134" s="36" t="s">
        <v>202</v>
      </c>
      <c r="AK134" s="36"/>
      <c r="AL134" s="36"/>
      <c r="AM134" s="1"/>
      <c r="AN134" s="40"/>
      <c r="AO134" s="40"/>
      <c r="AP134" s="40"/>
      <c r="AQ134" s="41"/>
    </row>
    <row r="135" spans="1:43" ht="103.5" customHeight="1" x14ac:dyDescent="0.25">
      <c r="A135" s="34">
        <v>2018</v>
      </c>
      <c r="B135" s="35">
        <v>111</v>
      </c>
      <c r="C135" s="36"/>
      <c r="D135" s="108" t="s">
        <v>198</v>
      </c>
      <c r="E135" s="36" t="s">
        <v>388</v>
      </c>
      <c r="F135" s="36" t="s">
        <v>389</v>
      </c>
      <c r="G135" s="36"/>
      <c r="H135" s="36">
        <v>111</v>
      </c>
      <c r="I135" s="36" t="s">
        <v>387</v>
      </c>
      <c r="J135" s="39" t="s">
        <v>436</v>
      </c>
      <c r="K135" s="128">
        <v>876</v>
      </c>
      <c r="L135" s="36" t="s">
        <v>209</v>
      </c>
      <c r="M135" s="128">
        <v>1</v>
      </c>
      <c r="N135" s="36">
        <v>34406000000</v>
      </c>
      <c r="O135" s="36" t="s">
        <v>210</v>
      </c>
      <c r="P135" s="108" t="s">
        <v>198</v>
      </c>
      <c r="Q135" s="36" t="s">
        <v>222</v>
      </c>
      <c r="R135" s="36" t="s">
        <v>223</v>
      </c>
      <c r="S135" s="36"/>
      <c r="T135" s="112" t="s">
        <v>235</v>
      </c>
      <c r="U135" s="123" t="s">
        <v>390</v>
      </c>
      <c r="V135" s="151">
        <v>43217</v>
      </c>
      <c r="W135" s="151">
        <v>43221</v>
      </c>
      <c r="X135" s="151">
        <v>43434</v>
      </c>
      <c r="Y135" s="38">
        <v>1887390</v>
      </c>
      <c r="Z135" s="130" t="s">
        <v>46</v>
      </c>
      <c r="AA135" s="168">
        <f t="shared" si="11"/>
        <v>1887390</v>
      </c>
      <c r="AB135" s="39" t="s">
        <v>46</v>
      </c>
      <c r="AC135" s="113" t="s">
        <v>457</v>
      </c>
      <c r="AD135" s="36" t="s">
        <v>377</v>
      </c>
      <c r="AE135" s="36" t="s">
        <v>378</v>
      </c>
      <c r="AF135" s="36"/>
      <c r="AG135" s="36"/>
      <c r="AH135" s="36" t="s">
        <v>379</v>
      </c>
      <c r="AI135" s="36" t="s">
        <v>202</v>
      </c>
      <c r="AJ135" s="36" t="s">
        <v>202</v>
      </c>
      <c r="AK135" s="36"/>
      <c r="AL135" s="58"/>
      <c r="AM135" s="58"/>
      <c r="AN135" s="40"/>
      <c r="AO135" s="40"/>
      <c r="AP135" s="40"/>
      <c r="AQ135" s="41"/>
    </row>
    <row r="136" spans="1:43" ht="72.75" customHeight="1" x14ac:dyDescent="0.25">
      <c r="A136" s="34">
        <v>2018</v>
      </c>
      <c r="B136" s="35">
        <v>112</v>
      </c>
      <c r="C136" s="36"/>
      <c r="D136" s="108" t="s">
        <v>198</v>
      </c>
      <c r="E136" s="36" t="s">
        <v>388</v>
      </c>
      <c r="F136" s="36" t="s">
        <v>389</v>
      </c>
      <c r="G136" s="36"/>
      <c r="H136" s="36">
        <v>112</v>
      </c>
      <c r="I136" s="36" t="s">
        <v>408</v>
      </c>
      <c r="J136" s="39" t="s">
        <v>436</v>
      </c>
      <c r="K136" s="128">
        <v>876</v>
      </c>
      <c r="L136" s="36" t="s">
        <v>209</v>
      </c>
      <c r="M136" s="128">
        <v>1</v>
      </c>
      <c r="N136" s="36">
        <v>34406000000</v>
      </c>
      <c r="O136" s="36" t="s">
        <v>210</v>
      </c>
      <c r="P136" s="108" t="s">
        <v>198</v>
      </c>
      <c r="Q136" s="36" t="s">
        <v>222</v>
      </c>
      <c r="R136" s="36" t="s">
        <v>223</v>
      </c>
      <c r="S136" s="36"/>
      <c r="T136" s="112" t="s">
        <v>235</v>
      </c>
      <c r="U136" s="123" t="s">
        <v>390</v>
      </c>
      <c r="V136" s="151">
        <v>43217</v>
      </c>
      <c r="W136" s="151">
        <v>43221</v>
      </c>
      <c r="X136" s="151">
        <v>43434</v>
      </c>
      <c r="Y136" s="38">
        <v>412140.96</v>
      </c>
      <c r="Z136" s="55" t="s">
        <v>46</v>
      </c>
      <c r="AA136" s="168">
        <f t="shared" si="11"/>
        <v>412140.96</v>
      </c>
      <c r="AB136" s="39" t="s">
        <v>46</v>
      </c>
      <c r="AC136" s="113" t="s">
        <v>457</v>
      </c>
      <c r="AD136" s="36" t="s">
        <v>377</v>
      </c>
      <c r="AE136" s="36" t="s">
        <v>378</v>
      </c>
      <c r="AF136" s="36"/>
      <c r="AG136" s="36"/>
      <c r="AH136" s="36" t="s">
        <v>379</v>
      </c>
      <c r="AI136" s="36" t="s">
        <v>202</v>
      </c>
      <c r="AJ136" s="36" t="s">
        <v>202</v>
      </c>
      <c r="AK136" s="36"/>
      <c r="AL136" s="36"/>
      <c r="AM136" s="1"/>
      <c r="AN136" s="40"/>
      <c r="AO136" s="40"/>
      <c r="AP136" s="40"/>
      <c r="AQ136" s="41"/>
    </row>
    <row r="137" spans="1:43" ht="58.5" customHeight="1" x14ac:dyDescent="0.25">
      <c r="A137" s="34">
        <v>2018</v>
      </c>
      <c r="B137" s="35">
        <v>113</v>
      </c>
      <c r="C137" s="36"/>
      <c r="D137" s="108" t="s">
        <v>198</v>
      </c>
      <c r="E137" s="36" t="s">
        <v>392</v>
      </c>
      <c r="F137" s="36" t="s">
        <v>392</v>
      </c>
      <c r="G137" s="36"/>
      <c r="H137" s="36">
        <v>113</v>
      </c>
      <c r="I137" s="117" t="s">
        <v>409</v>
      </c>
      <c r="J137" s="39" t="s">
        <v>436</v>
      </c>
      <c r="K137" s="128">
        <v>876</v>
      </c>
      <c r="L137" s="36" t="s">
        <v>209</v>
      </c>
      <c r="M137" s="128">
        <v>1</v>
      </c>
      <c r="N137" s="36">
        <v>34406000000</v>
      </c>
      <c r="O137" s="36" t="s">
        <v>210</v>
      </c>
      <c r="P137" s="108" t="s">
        <v>198</v>
      </c>
      <c r="Q137" s="36" t="s">
        <v>222</v>
      </c>
      <c r="R137" s="36" t="s">
        <v>223</v>
      </c>
      <c r="S137" s="36"/>
      <c r="T137" s="112" t="s">
        <v>235</v>
      </c>
      <c r="U137" s="123" t="s">
        <v>390</v>
      </c>
      <c r="V137" s="151">
        <v>43217</v>
      </c>
      <c r="W137" s="151">
        <v>43221</v>
      </c>
      <c r="X137" s="151">
        <v>43373</v>
      </c>
      <c r="Y137" s="38">
        <v>308097</v>
      </c>
      <c r="Z137" s="129" t="s">
        <v>46</v>
      </c>
      <c r="AA137" s="168">
        <f t="shared" si="11"/>
        <v>308097</v>
      </c>
      <c r="AB137" s="39" t="s">
        <v>46</v>
      </c>
      <c r="AC137" s="113" t="s">
        <v>457</v>
      </c>
      <c r="AD137" s="36" t="s">
        <v>377</v>
      </c>
      <c r="AE137" s="36" t="s">
        <v>378</v>
      </c>
      <c r="AF137" s="36"/>
      <c r="AG137" s="36"/>
      <c r="AH137" s="36" t="s">
        <v>379</v>
      </c>
      <c r="AI137" s="36" t="s">
        <v>202</v>
      </c>
      <c r="AJ137" s="36" t="s">
        <v>202</v>
      </c>
      <c r="AK137" s="36"/>
      <c r="AL137" s="36"/>
      <c r="AM137" s="1"/>
      <c r="AN137" s="40"/>
      <c r="AO137" s="40"/>
      <c r="AP137" s="40"/>
      <c r="AQ137" s="41"/>
    </row>
    <row r="138" spans="1:43" ht="55.5" customHeight="1" x14ac:dyDescent="0.25">
      <c r="A138" s="34">
        <v>2018</v>
      </c>
      <c r="B138" s="35">
        <v>114</v>
      </c>
      <c r="C138" s="36"/>
      <c r="D138" s="108" t="s">
        <v>198</v>
      </c>
      <c r="E138" s="36" t="s">
        <v>491</v>
      </c>
      <c r="F138" s="36" t="s">
        <v>491</v>
      </c>
      <c r="G138" s="36"/>
      <c r="H138" s="36">
        <v>114</v>
      </c>
      <c r="I138" s="36" t="s">
        <v>486</v>
      </c>
      <c r="J138" s="39" t="s">
        <v>436</v>
      </c>
      <c r="K138" s="128">
        <v>876</v>
      </c>
      <c r="L138" s="36" t="s">
        <v>209</v>
      </c>
      <c r="M138" s="128">
        <v>1</v>
      </c>
      <c r="N138" s="36">
        <v>34406000000</v>
      </c>
      <c r="O138" s="36" t="s">
        <v>210</v>
      </c>
      <c r="P138" s="108" t="s">
        <v>198</v>
      </c>
      <c r="Q138" s="36" t="s">
        <v>234</v>
      </c>
      <c r="R138" s="36" t="s">
        <v>203</v>
      </c>
      <c r="S138" s="36"/>
      <c r="T138" s="111" t="s">
        <v>235</v>
      </c>
      <c r="U138" s="124" t="s">
        <v>226</v>
      </c>
      <c r="V138" s="118">
        <v>43192</v>
      </c>
      <c r="W138" s="152" t="s">
        <v>517</v>
      </c>
      <c r="X138" s="118">
        <v>43465</v>
      </c>
      <c r="Y138" s="38">
        <v>77000</v>
      </c>
      <c r="Z138" s="42" t="s">
        <v>46</v>
      </c>
      <c r="AA138" s="168">
        <f>Y138</f>
        <v>77000</v>
      </c>
      <c r="AB138" s="39" t="s">
        <v>46</v>
      </c>
      <c r="AC138" s="36">
        <v>12</v>
      </c>
      <c r="AD138" s="36" t="s">
        <v>492</v>
      </c>
      <c r="AE138" s="36" t="s">
        <v>378</v>
      </c>
      <c r="AF138" s="36"/>
      <c r="AG138" s="36"/>
      <c r="AH138" s="36" t="s">
        <v>493</v>
      </c>
      <c r="AI138" s="36" t="s">
        <v>202</v>
      </c>
      <c r="AJ138" s="36" t="s">
        <v>202</v>
      </c>
      <c r="AK138" s="36"/>
      <c r="AL138" s="36"/>
      <c r="AM138" s="1"/>
      <c r="AN138" s="40"/>
      <c r="AO138" s="40"/>
      <c r="AP138" s="40"/>
      <c r="AQ138" s="41"/>
    </row>
    <row r="139" spans="1:43" ht="55.5" customHeight="1" x14ac:dyDescent="0.25">
      <c r="A139" s="34">
        <v>2018</v>
      </c>
      <c r="B139" s="35">
        <v>115</v>
      </c>
      <c r="C139" s="36"/>
      <c r="D139" s="108" t="s">
        <v>198</v>
      </c>
      <c r="E139" s="36" t="s">
        <v>422</v>
      </c>
      <c r="F139" s="36" t="s">
        <v>422</v>
      </c>
      <c r="G139" s="36"/>
      <c r="H139" s="36">
        <v>115</v>
      </c>
      <c r="I139" s="36" t="s">
        <v>598</v>
      </c>
      <c r="J139" s="39" t="s">
        <v>436</v>
      </c>
      <c r="K139" s="128">
        <v>876</v>
      </c>
      <c r="L139" s="36" t="s">
        <v>209</v>
      </c>
      <c r="M139" s="128">
        <v>1</v>
      </c>
      <c r="N139" s="36">
        <v>34406000000</v>
      </c>
      <c r="O139" s="36" t="s">
        <v>210</v>
      </c>
      <c r="P139" s="108" t="s">
        <v>198</v>
      </c>
      <c r="Q139" s="36" t="s">
        <v>234</v>
      </c>
      <c r="R139" s="36" t="s">
        <v>203</v>
      </c>
      <c r="S139" s="36"/>
      <c r="T139" s="111" t="s">
        <v>235</v>
      </c>
      <c r="U139" s="124" t="s">
        <v>226</v>
      </c>
      <c r="V139" s="118">
        <v>43192</v>
      </c>
      <c r="W139" s="152" t="s">
        <v>517</v>
      </c>
      <c r="X139" s="118">
        <v>43251</v>
      </c>
      <c r="Y139" s="38">
        <v>37800</v>
      </c>
      <c r="Z139" s="42" t="s">
        <v>46</v>
      </c>
      <c r="AA139" s="168">
        <f t="shared" ref="AA139:AA154" si="12">+Y139</f>
        <v>37800</v>
      </c>
      <c r="AB139" s="39" t="s">
        <v>46</v>
      </c>
      <c r="AC139" s="36">
        <v>14</v>
      </c>
      <c r="AD139" s="36" t="s">
        <v>592</v>
      </c>
      <c r="AE139" s="36" t="s">
        <v>378</v>
      </c>
      <c r="AF139" s="36"/>
      <c r="AG139" s="36"/>
      <c r="AH139" s="36" t="s">
        <v>594</v>
      </c>
      <c r="AI139" s="36" t="s">
        <v>202</v>
      </c>
      <c r="AJ139" s="36" t="s">
        <v>202</v>
      </c>
      <c r="AK139" s="36"/>
      <c r="AL139" s="36"/>
      <c r="AM139" s="1"/>
      <c r="AN139" s="40"/>
      <c r="AO139" s="40"/>
      <c r="AP139" s="40"/>
      <c r="AQ139" s="41"/>
    </row>
    <row r="140" spans="1:43" ht="55.5" customHeight="1" x14ac:dyDescent="0.25">
      <c r="A140" s="34">
        <v>2018</v>
      </c>
      <c r="B140" s="35">
        <v>116</v>
      </c>
      <c r="C140" s="36"/>
      <c r="D140" s="108" t="s">
        <v>198</v>
      </c>
      <c r="E140" s="36" t="s">
        <v>221</v>
      </c>
      <c r="F140" s="36" t="s">
        <v>233</v>
      </c>
      <c r="G140" s="36"/>
      <c r="H140" s="36">
        <v>116</v>
      </c>
      <c r="I140" s="36" t="s">
        <v>232</v>
      </c>
      <c r="J140" s="110" t="s">
        <v>208</v>
      </c>
      <c r="K140" s="128">
        <v>876</v>
      </c>
      <c r="L140" s="36" t="s">
        <v>209</v>
      </c>
      <c r="M140" s="128">
        <v>1</v>
      </c>
      <c r="N140" s="36">
        <v>34406000000</v>
      </c>
      <c r="O140" s="36" t="s">
        <v>210</v>
      </c>
      <c r="P140" s="108" t="s">
        <v>198</v>
      </c>
      <c r="Q140" s="36" t="s">
        <v>234</v>
      </c>
      <c r="R140" s="36" t="s">
        <v>203</v>
      </c>
      <c r="S140" s="36"/>
      <c r="T140" s="112" t="s">
        <v>235</v>
      </c>
      <c r="U140" s="123" t="s">
        <v>236</v>
      </c>
      <c r="V140" s="151">
        <v>43206</v>
      </c>
      <c r="W140" s="151">
        <v>43207</v>
      </c>
      <c r="X140" s="151">
        <v>43217</v>
      </c>
      <c r="Y140" s="38">
        <v>25922.400000000001</v>
      </c>
      <c r="Z140" s="130" t="s">
        <v>46</v>
      </c>
      <c r="AA140" s="168">
        <f t="shared" si="12"/>
        <v>25922.400000000001</v>
      </c>
      <c r="AB140" s="39" t="s">
        <v>46</v>
      </c>
      <c r="AC140" s="154" t="s">
        <v>227</v>
      </c>
      <c r="AD140" s="36" t="s">
        <v>243</v>
      </c>
      <c r="AE140" s="36" t="s">
        <v>200</v>
      </c>
      <c r="AF140" s="36"/>
      <c r="AG140" s="36"/>
      <c r="AH140" s="36" t="s">
        <v>242</v>
      </c>
      <c r="AI140" s="36" t="s">
        <v>202</v>
      </c>
      <c r="AJ140" s="36" t="s">
        <v>202</v>
      </c>
      <c r="AK140" s="36"/>
      <c r="AL140" s="58"/>
      <c r="AM140" s="58"/>
      <c r="AN140" s="40"/>
      <c r="AO140" s="40"/>
      <c r="AP140" s="40"/>
      <c r="AQ140" s="41"/>
    </row>
    <row r="141" spans="1:43" ht="55.5" customHeight="1" x14ac:dyDescent="0.25">
      <c r="A141" s="34">
        <v>2018</v>
      </c>
      <c r="B141" s="35">
        <v>117</v>
      </c>
      <c r="C141" s="36"/>
      <c r="D141" s="108" t="s">
        <v>198</v>
      </c>
      <c r="E141" s="36" t="s">
        <v>221</v>
      </c>
      <c r="F141" s="36" t="s">
        <v>239</v>
      </c>
      <c r="G141" s="36"/>
      <c r="H141" s="36">
        <v>117</v>
      </c>
      <c r="I141" s="36" t="s">
        <v>238</v>
      </c>
      <c r="J141" s="110" t="s">
        <v>208</v>
      </c>
      <c r="K141" s="128">
        <v>876</v>
      </c>
      <c r="L141" s="36" t="s">
        <v>209</v>
      </c>
      <c r="M141" s="128">
        <v>1</v>
      </c>
      <c r="N141" s="36">
        <v>34406000000</v>
      </c>
      <c r="O141" s="36" t="s">
        <v>210</v>
      </c>
      <c r="P141" s="108" t="s">
        <v>198</v>
      </c>
      <c r="Q141" s="36" t="s">
        <v>234</v>
      </c>
      <c r="R141" s="36" t="s">
        <v>203</v>
      </c>
      <c r="S141" s="36"/>
      <c r="T141" s="112" t="s">
        <v>235</v>
      </c>
      <c r="U141" s="123" t="s">
        <v>236</v>
      </c>
      <c r="V141" s="151">
        <v>43206</v>
      </c>
      <c r="W141" s="151">
        <v>43207</v>
      </c>
      <c r="X141" s="151">
        <v>43217</v>
      </c>
      <c r="Y141" s="38">
        <v>16080</v>
      </c>
      <c r="Z141" s="55" t="s">
        <v>46</v>
      </c>
      <c r="AA141" s="168">
        <f t="shared" si="12"/>
        <v>16080</v>
      </c>
      <c r="AB141" s="39" t="s">
        <v>46</v>
      </c>
      <c r="AC141" s="154" t="s">
        <v>227</v>
      </c>
      <c r="AD141" s="36" t="s">
        <v>243</v>
      </c>
      <c r="AE141" s="36" t="s">
        <v>200</v>
      </c>
      <c r="AF141" s="36"/>
      <c r="AG141" s="36"/>
      <c r="AH141" s="36" t="s">
        <v>242</v>
      </c>
      <c r="AI141" s="36" t="s">
        <v>202</v>
      </c>
      <c r="AJ141" s="36" t="s">
        <v>202</v>
      </c>
      <c r="AK141" s="36"/>
      <c r="AL141" s="36"/>
      <c r="AM141" s="1"/>
      <c r="AN141" s="40"/>
      <c r="AO141" s="40"/>
      <c r="AP141" s="40"/>
      <c r="AQ141" s="41"/>
    </row>
    <row r="142" spans="1:43" ht="55.5" customHeight="1" x14ac:dyDescent="0.25">
      <c r="A142" s="34">
        <v>2018</v>
      </c>
      <c r="B142" s="35">
        <v>118</v>
      </c>
      <c r="C142" s="36"/>
      <c r="D142" s="108" t="s">
        <v>198</v>
      </c>
      <c r="E142" s="36" t="s">
        <v>221</v>
      </c>
      <c r="F142" s="36" t="s">
        <v>240</v>
      </c>
      <c r="G142" s="36"/>
      <c r="H142" s="36">
        <v>118</v>
      </c>
      <c r="I142" s="117" t="s">
        <v>386</v>
      </c>
      <c r="J142" s="110" t="s">
        <v>208</v>
      </c>
      <c r="K142" s="128">
        <v>876</v>
      </c>
      <c r="L142" s="36" t="s">
        <v>209</v>
      </c>
      <c r="M142" s="128">
        <v>1</v>
      </c>
      <c r="N142" s="36">
        <v>34406000000</v>
      </c>
      <c r="O142" s="36" t="s">
        <v>210</v>
      </c>
      <c r="P142" s="108" t="s">
        <v>198</v>
      </c>
      <c r="Q142" s="36" t="s">
        <v>234</v>
      </c>
      <c r="R142" s="36" t="s">
        <v>203</v>
      </c>
      <c r="S142" s="36"/>
      <c r="T142" s="112" t="s">
        <v>235</v>
      </c>
      <c r="U142" s="123" t="s">
        <v>236</v>
      </c>
      <c r="V142" s="151">
        <v>43206</v>
      </c>
      <c r="W142" s="151">
        <v>43207</v>
      </c>
      <c r="X142" s="151">
        <v>43217</v>
      </c>
      <c r="Y142" s="38">
        <v>99602.7</v>
      </c>
      <c r="Z142" s="55" t="s">
        <v>46</v>
      </c>
      <c r="AA142" s="168">
        <f t="shared" si="12"/>
        <v>99602.7</v>
      </c>
      <c r="AB142" s="39" t="s">
        <v>46</v>
      </c>
      <c r="AC142" s="154" t="s">
        <v>227</v>
      </c>
      <c r="AD142" s="36" t="s">
        <v>243</v>
      </c>
      <c r="AE142" s="36" t="s">
        <v>200</v>
      </c>
      <c r="AF142" s="36"/>
      <c r="AG142" s="36"/>
      <c r="AH142" s="36" t="s">
        <v>242</v>
      </c>
      <c r="AI142" s="36" t="s">
        <v>202</v>
      </c>
      <c r="AJ142" s="36" t="s">
        <v>202</v>
      </c>
      <c r="AK142" s="36"/>
      <c r="AL142" s="36"/>
      <c r="AM142" s="1"/>
      <c r="AN142" s="40"/>
      <c r="AO142" s="40"/>
      <c r="AP142" s="40"/>
      <c r="AQ142" s="41"/>
    </row>
    <row r="143" spans="1:43" ht="55.5" customHeight="1" x14ac:dyDescent="0.25">
      <c r="A143" s="34">
        <v>2018</v>
      </c>
      <c r="B143" s="35">
        <v>119</v>
      </c>
      <c r="C143" s="36"/>
      <c r="D143" s="108" t="s">
        <v>198</v>
      </c>
      <c r="E143" s="36" t="s">
        <v>221</v>
      </c>
      <c r="F143" s="36" t="s">
        <v>245</v>
      </c>
      <c r="G143" s="36"/>
      <c r="H143" s="36">
        <v>119</v>
      </c>
      <c r="I143" s="36" t="s">
        <v>244</v>
      </c>
      <c r="J143" s="110" t="s">
        <v>208</v>
      </c>
      <c r="K143" s="128">
        <v>876</v>
      </c>
      <c r="L143" s="36" t="s">
        <v>209</v>
      </c>
      <c r="M143" s="128">
        <v>1</v>
      </c>
      <c r="N143" s="36">
        <v>34406000000</v>
      </c>
      <c r="O143" s="36" t="s">
        <v>210</v>
      </c>
      <c r="P143" s="108" t="s">
        <v>198</v>
      </c>
      <c r="Q143" s="36" t="s">
        <v>234</v>
      </c>
      <c r="R143" s="36" t="s">
        <v>203</v>
      </c>
      <c r="S143" s="36"/>
      <c r="T143" s="112" t="s">
        <v>235</v>
      </c>
      <c r="U143" s="123" t="s">
        <v>236</v>
      </c>
      <c r="V143" s="151">
        <v>43206</v>
      </c>
      <c r="W143" s="151">
        <v>43207</v>
      </c>
      <c r="X143" s="151">
        <v>43217</v>
      </c>
      <c r="Y143" s="38">
        <v>20441.5</v>
      </c>
      <c r="Z143" s="129" t="s">
        <v>46</v>
      </c>
      <c r="AA143" s="168">
        <f t="shared" si="12"/>
        <v>20441.5</v>
      </c>
      <c r="AB143" s="39" t="s">
        <v>46</v>
      </c>
      <c r="AC143" s="154" t="s">
        <v>227</v>
      </c>
      <c r="AD143" s="36" t="s">
        <v>243</v>
      </c>
      <c r="AE143" s="36" t="s">
        <v>200</v>
      </c>
      <c r="AF143" s="36"/>
      <c r="AG143" s="36"/>
      <c r="AH143" s="36" t="s">
        <v>242</v>
      </c>
      <c r="AI143" s="36" t="s">
        <v>202</v>
      </c>
      <c r="AJ143" s="36" t="s">
        <v>202</v>
      </c>
      <c r="AK143" s="36"/>
      <c r="AL143" s="36"/>
      <c r="AM143" s="1"/>
      <c r="AN143" s="40"/>
      <c r="AO143" s="40"/>
      <c r="AP143" s="40"/>
      <c r="AQ143" s="41"/>
    </row>
    <row r="144" spans="1:43" ht="55.5" customHeight="1" x14ac:dyDescent="0.25">
      <c r="A144" s="34">
        <v>2018</v>
      </c>
      <c r="B144" s="35">
        <v>120</v>
      </c>
      <c r="C144" s="36"/>
      <c r="D144" s="108" t="s">
        <v>198</v>
      </c>
      <c r="E144" s="36" t="s">
        <v>221</v>
      </c>
      <c r="F144" s="36" t="s">
        <v>247</v>
      </c>
      <c r="G144" s="36"/>
      <c r="H144" s="36">
        <v>120</v>
      </c>
      <c r="I144" s="36" t="s">
        <v>246</v>
      </c>
      <c r="J144" s="110" t="s">
        <v>208</v>
      </c>
      <c r="K144" s="128">
        <v>876</v>
      </c>
      <c r="L144" s="36" t="s">
        <v>209</v>
      </c>
      <c r="M144" s="128">
        <v>1</v>
      </c>
      <c r="N144" s="36">
        <v>34406000000</v>
      </c>
      <c r="O144" s="36" t="s">
        <v>210</v>
      </c>
      <c r="P144" s="108" t="s">
        <v>198</v>
      </c>
      <c r="Q144" s="36" t="s">
        <v>234</v>
      </c>
      <c r="R144" s="36" t="s">
        <v>203</v>
      </c>
      <c r="S144" s="36"/>
      <c r="T144" s="112" t="s">
        <v>235</v>
      </c>
      <c r="U144" s="123" t="s">
        <v>236</v>
      </c>
      <c r="V144" s="151">
        <v>43206</v>
      </c>
      <c r="W144" s="151">
        <v>43207</v>
      </c>
      <c r="X144" s="151">
        <v>43217</v>
      </c>
      <c r="Y144" s="38">
        <v>4000</v>
      </c>
      <c r="Z144" s="42" t="s">
        <v>46</v>
      </c>
      <c r="AA144" s="168">
        <f t="shared" si="12"/>
        <v>4000</v>
      </c>
      <c r="AB144" s="39" t="s">
        <v>46</v>
      </c>
      <c r="AC144" s="154" t="s">
        <v>227</v>
      </c>
      <c r="AD144" s="36" t="s">
        <v>243</v>
      </c>
      <c r="AE144" s="36" t="s">
        <v>200</v>
      </c>
      <c r="AF144" s="36"/>
      <c r="AG144" s="36"/>
      <c r="AH144" s="36" t="s">
        <v>242</v>
      </c>
      <c r="AI144" s="36" t="s">
        <v>202</v>
      </c>
      <c r="AJ144" s="36" t="s">
        <v>202</v>
      </c>
      <c r="AK144" s="36"/>
      <c r="AL144" s="36"/>
      <c r="AM144" s="1"/>
      <c r="AN144" s="40"/>
      <c r="AO144" s="40"/>
      <c r="AP144" s="40"/>
      <c r="AQ144" s="41"/>
    </row>
    <row r="145" spans="1:43" ht="55.5" customHeight="1" x14ac:dyDescent="0.25">
      <c r="A145" s="34">
        <v>2018</v>
      </c>
      <c r="B145" s="35">
        <v>121</v>
      </c>
      <c r="C145" s="36"/>
      <c r="D145" s="108" t="s">
        <v>198</v>
      </c>
      <c r="E145" s="36" t="s">
        <v>221</v>
      </c>
      <c r="F145" s="36" t="s">
        <v>257</v>
      </c>
      <c r="G145" s="36"/>
      <c r="H145" s="36">
        <v>121</v>
      </c>
      <c r="I145" s="36" t="s">
        <v>256</v>
      </c>
      <c r="J145" s="110" t="s">
        <v>208</v>
      </c>
      <c r="K145" s="128">
        <v>876</v>
      </c>
      <c r="L145" s="36" t="s">
        <v>209</v>
      </c>
      <c r="M145" s="128">
        <v>1</v>
      </c>
      <c r="N145" s="36">
        <v>34406000000</v>
      </c>
      <c r="O145" s="36" t="s">
        <v>210</v>
      </c>
      <c r="P145" s="108" t="s">
        <v>198</v>
      </c>
      <c r="Q145" s="36" t="s">
        <v>234</v>
      </c>
      <c r="R145" s="36" t="s">
        <v>203</v>
      </c>
      <c r="S145" s="36"/>
      <c r="T145" s="112" t="s">
        <v>235</v>
      </c>
      <c r="U145" s="123" t="s">
        <v>236</v>
      </c>
      <c r="V145" s="151">
        <v>43206</v>
      </c>
      <c r="W145" s="151">
        <v>43207</v>
      </c>
      <c r="X145" s="151">
        <v>43217</v>
      </c>
      <c r="Y145" s="38">
        <v>26850</v>
      </c>
      <c r="Z145" s="130" t="s">
        <v>46</v>
      </c>
      <c r="AA145" s="168">
        <f t="shared" si="12"/>
        <v>26850</v>
      </c>
      <c r="AB145" s="39" t="s">
        <v>46</v>
      </c>
      <c r="AC145" s="154" t="s">
        <v>227</v>
      </c>
      <c r="AD145" s="36" t="s">
        <v>243</v>
      </c>
      <c r="AE145" s="36" t="s">
        <v>200</v>
      </c>
      <c r="AF145" s="36"/>
      <c r="AG145" s="36"/>
      <c r="AH145" s="36" t="s">
        <v>242</v>
      </c>
      <c r="AI145" s="36" t="s">
        <v>202</v>
      </c>
      <c r="AJ145" s="36" t="s">
        <v>202</v>
      </c>
      <c r="AK145" s="36"/>
      <c r="AL145" s="58"/>
      <c r="AM145" s="58"/>
      <c r="AN145" s="40"/>
      <c r="AO145" s="40"/>
      <c r="AP145" s="40"/>
      <c r="AQ145" s="41"/>
    </row>
    <row r="146" spans="1:43" ht="55.5" customHeight="1" x14ac:dyDescent="0.25">
      <c r="A146" s="34">
        <v>2018</v>
      </c>
      <c r="B146" s="35">
        <v>122</v>
      </c>
      <c r="C146" s="36"/>
      <c r="D146" s="108" t="s">
        <v>198</v>
      </c>
      <c r="E146" s="36" t="s">
        <v>221</v>
      </c>
      <c r="F146" s="36" t="s">
        <v>258</v>
      </c>
      <c r="G146" s="36"/>
      <c r="H146" s="36">
        <v>122</v>
      </c>
      <c r="I146" s="36" t="s">
        <v>259</v>
      </c>
      <c r="J146" s="110" t="s">
        <v>208</v>
      </c>
      <c r="K146" s="128">
        <v>876</v>
      </c>
      <c r="L146" s="36" t="s">
        <v>209</v>
      </c>
      <c r="M146" s="128">
        <v>1</v>
      </c>
      <c r="N146" s="36">
        <v>34406000000</v>
      </c>
      <c r="O146" s="36" t="s">
        <v>210</v>
      </c>
      <c r="P146" s="108" t="s">
        <v>198</v>
      </c>
      <c r="Q146" s="36" t="s">
        <v>234</v>
      </c>
      <c r="R146" s="36" t="s">
        <v>203</v>
      </c>
      <c r="S146" s="36"/>
      <c r="T146" s="112" t="s">
        <v>235</v>
      </c>
      <c r="U146" s="123" t="s">
        <v>236</v>
      </c>
      <c r="V146" s="151">
        <v>43206</v>
      </c>
      <c r="W146" s="151">
        <v>43207</v>
      </c>
      <c r="X146" s="151">
        <v>43217</v>
      </c>
      <c r="Y146" s="38">
        <v>8106</v>
      </c>
      <c r="Z146" s="55" t="s">
        <v>46</v>
      </c>
      <c r="AA146" s="168">
        <f t="shared" si="12"/>
        <v>8106</v>
      </c>
      <c r="AB146" s="39" t="s">
        <v>46</v>
      </c>
      <c r="AC146" s="154" t="s">
        <v>227</v>
      </c>
      <c r="AD146" s="36" t="s">
        <v>243</v>
      </c>
      <c r="AE146" s="36" t="s">
        <v>200</v>
      </c>
      <c r="AF146" s="36"/>
      <c r="AG146" s="36"/>
      <c r="AH146" s="36" t="s">
        <v>242</v>
      </c>
      <c r="AI146" s="36" t="s">
        <v>202</v>
      </c>
      <c r="AJ146" s="36" t="s">
        <v>202</v>
      </c>
      <c r="AK146" s="36"/>
      <c r="AL146" s="36"/>
      <c r="AM146" s="1"/>
      <c r="AN146" s="40"/>
      <c r="AO146" s="40"/>
      <c r="AP146" s="40"/>
      <c r="AQ146" s="41"/>
    </row>
    <row r="147" spans="1:43" ht="55.5" customHeight="1" x14ac:dyDescent="0.25">
      <c r="A147" s="34">
        <v>2018</v>
      </c>
      <c r="B147" s="35">
        <v>123</v>
      </c>
      <c r="C147" s="36"/>
      <c r="D147" s="108" t="s">
        <v>198</v>
      </c>
      <c r="E147" s="36" t="s">
        <v>264</v>
      </c>
      <c r="F147" s="36" t="s">
        <v>265</v>
      </c>
      <c r="G147" s="36"/>
      <c r="H147" s="36">
        <v>123</v>
      </c>
      <c r="I147" s="36" t="s">
        <v>263</v>
      </c>
      <c r="J147" s="110" t="s">
        <v>208</v>
      </c>
      <c r="K147" s="128">
        <v>876</v>
      </c>
      <c r="L147" s="36" t="s">
        <v>209</v>
      </c>
      <c r="M147" s="128">
        <v>1</v>
      </c>
      <c r="N147" s="36">
        <v>34406000000</v>
      </c>
      <c r="O147" s="36" t="s">
        <v>210</v>
      </c>
      <c r="P147" s="108" t="s">
        <v>198</v>
      </c>
      <c r="Q147" s="36" t="s">
        <v>234</v>
      </c>
      <c r="R147" s="36" t="s">
        <v>203</v>
      </c>
      <c r="S147" s="36"/>
      <c r="T147" s="112" t="s">
        <v>235</v>
      </c>
      <c r="U147" s="123" t="s">
        <v>236</v>
      </c>
      <c r="V147" s="151">
        <v>43206</v>
      </c>
      <c r="W147" s="151">
        <v>43207</v>
      </c>
      <c r="X147" s="151">
        <v>43217</v>
      </c>
      <c r="Y147" s="38">
        <v>23364</v>
      </c>
      <c r="Z147" s="42" t="s">
        <v>46</v>
      </c>
      <c r="AA147" s="168">
        <f t="shared" si="12"/>
        <v>23364</v>
      </c>
      <c r="AB147" s="39" t="s">
        <v>46</v>
      </c>
      <c r="AC147" s="154" t="s">
        <v>227</v>
      </c>
      <c r="AD147" s="36" t="s">
        <v>243</v>
      </c>
      <c r="AE147" s="36" t="s">
        <v>200</v>
      </c>
      <c r="AF147" s="36"/>
      <c r="AG147" s="36"/>
      <c r="AH147" s="36" t="s">
        <v>242</v>
      </c>
      <c r="AI147" s="36" t="s">
        <v>202</v>
      </c>
      <c r="AJ147" s="36" t="s">
        <v>202</v>
      </c>
      <c r="AK147" s="36"/>
      <c r="AL147" s="36"/>
      <c r="AM147" s="1"/>
      <c r="AN147" s="40"/>
      <c r="AO147" s="40"/>
      <c r="AP147" s="40"/>
      <c r="AQ147" s="41"/>
    </row>
    <row r="148" spans="1:43" ht="55.5" customHeight="1" x14ac:dyDescent="0.25">
      <c r="A148" s="34">
        <v>2018</v>
      </c>
      <c r="B148" s="35">
        <v>124</v>
      </c>
      <c r="C148" s="36"/>
      <c r="D148" s="108" t="s">
        <v>198</v>
      </c>
      <c r="E148" s="36" t="s">
        <v>267</v>
      </c>
      <c r="F148" s="36" t="s">
        <v>268</v>
      </c>
      <c r="G148" s="36"/>
      <c r="H148" s="36">
        <v>124</v>
      </c>
      <c r="I148" s="36" t="s">
        <v>266</v>
      </c>
      <c r="J148" s="110" t="s">
        <v>208</v>
      </c>
      <c r="K148" s="128">
        <v>876</v>
      </c>
      <c r="L148" s="36" t="s">
        <v>209</v>
      </c>
      <c r="M148" s="128">
        <v>1</v>
      </c>
      <c r="N148" s="36">
        <v>34406000000</v>
      </c>
      <c r="O148" s="36" t="s">
        <v>210</v>
      </c>
      <c r="P148" s="108" t="s">
        <v>198</v>
      </c>
      <c r="Q148" s="36" t="s">
        <v>234</v>
      </c>
      <c r="R148" s="36" t="s">
        <v>203</v>
      </c>
      <c r="S148" s="36"/>
      <c r="T148" s="112" t="s">
        <v>235</v>
      </c>
      <c r="U148" s="123" t="s">
        <v>236</v>
      </c>
      <c r="V148" s="151">
        <v>43206</v>
      </c>
      <c r="W148" s="151">
        <v>43207</v>
      </c>
      <c r="X148" s="151">
        <v>43217</v>
      </c>
      <c r="Y148" s="38">
        <v>2500</v>
      </c>
      <c r="Z148" s="129" t="s">
        <v>46</v>
      </c>
      <c r="AA148" s="168">
        <f t="shared" si="12"/>
        <v>2500</v>
      </c>
      <c r="AB148" s="39" t="s">
        <v>46</v>
      </c>
      <c r="AC148" s="154" t="s">
        <v>227</v>
      </c>
      <c r="AD148" s="36" t="s">
        <v>243</v>
      </c>
      <c r="AE148" s="36" t="s">
        <v>200</v>
      </c>
      <c r="AF148" s="36"/>
      <c r="AG148" s="36"/>
      <c r="AH148" s="36" t="s">
        <v>242</v>
      </c>
      <c r="AI148" s="36" t="s">
        <v>202</v>
      </c>
      <c r="AJ148" s="36" t="s">
        <v>202</v>
      </c>
      <c r="AK148" s="36"/>
      <c r="AL148" s="36"/>
      <c r="AM148" s="1"/>
      <c r="AN148" s="40"/>
      <c r="AO148" s="40"/>
      <c r="AP148" s="40"/>
      <c r="AQ148" s="41"/>
    </row>
    <row r="149" spans="1:43" ht="55.5" customHeight="1" x14ac:dyDescent="0.25">
      <c r="A149" s="34">
        <v>2018</v>
      </c>
      <c r="B149" s="35">
        <v>125</v>
      </c>
      <c r="C149" s="36"/>
      <c r="D149" s="108" t="s">
        <v>198</v>
      </c>
      <c r="E149" s="36" t="s">
        <v>270</v>
      </c>
      <c r="F149" s="36" t="s">
        <v>271</v>
      </c>
      <c r="G149" s="36"/>
      <c r="H149" s="36">
        <v>125</v>
      </c>
      <c r="I149" s="36" t="s">
        <v>269</v>
      </c>
      <c r="J149" s="110" t="s">
        <v>208</v>
      </c>
      <c r="K149" s="128">
        <v>876</v>
      </c>
      <c r="L149" s="36" t="s">
        <v>209</v>
      </c>
      <c r="M149" s="128">
        <v>1</v>
      </c>
      <c r="N149" s="36">
        <v>34406000000</v>
      </c>
      <c r="O149" s="36" t="s">
        <v>210</v>
      </c>
      <c r="P149" s="108" t="s">
        <v>198</v>
      </c>
      <c r="Q149" s="36" t="s">
        <v>234</v>
      </c>
      <c r="R149" s="36" t="s">
        <v>203</v>
      </c>
      <c r="S149" s="36"/>
      <c r="T149" s="112" t="s">
        <v>235</v>
      </c>
      <c r="U149" s="123" t="s">
        <v>236</v>
      </c>
      <c r="V149" s="151">
        <v>43206</v>
      </c>
      <c r="W149" s="151">
        <v>43207</v>
      </c>
      <c r="X149" s="151">
        <v>43217</v>
      </c>
      <c r="Y149" s="38">
        <v>600</v>
      </c>
      <c r="Z149" s="43" t="s">
        <v>46</v>
      </c>
      <c r="AA149" s="168">
        <f t="shared" si="12"/>
        <v>600</v>
      </c>
      <c r="AB149" s="39" t="s">
        <v>46</v>
      </c>
      <c r="AC149" s="154" t="s">
        <v>227</v>
      </c>
      <c r="AD149" s="36" t="s">
        <v>243</v>
      </c>
      <c r="AE149" s="36" t="s">
        <v>200</v>
      </c>
      <c r="AF149" s="36"/>
      <c r="AG149" s="36"/>
      <c r="AH149" s="36" t="s">
        <v>242</v>
      </c>
      <c r="AI149" s="36" t="s">
        <v>202</v>
      </c>
      <c r="AJ149" s="36" t="s">
        <v>202</v>
      </c>
      <c r="AK149" s="36"/>
      <c r="AL149" s="58"/>
      <c r="AM149" s="58"/>
      <c r="AN149" s="40"/>
      <c r="AO149" s="40"/>
      <c r="AP149" s="40"/>
      <c r="AQ149" s="41"/>
    </row>
    <row r="150" spans="1:43" ht="55.5" customHeight="1" x14ac:dyDescent="0.25">
      <c r="A150" s="34">
        <v>2018</v>
      </c>
      <c r="B150" s="35">
        <v>126</v>
      </c>
      <c r="C150" s="36"/>
      <c r="D150" s="108" t="s">
        <v>198</v>
      </c>
      <c r="E150" s="36" t="s">
        <v>347</v>
      </c>
      <c r="F150" s="36" t="s">
        <v>351</v>
      </c>
      <c r="G150" s="36"/>
      <c r="H150" s="36">
        <v>126</v>
      </c>
      <c r="I150" s="36" t="s">
        <v>344</v>
      </c>
      <c r="J150" s="110" t="s">
        <v>208</v>
      </c>
      <c r="K150" s="128">
        <v>876</v>
      </c>
      <c r="L150" s="36" t="s">
        <v>209</v>
      </c>
      <c r="M150" s="128">
        <v>1</v>
      </c>
      <c r="N150" s="36">
        <v>34406000000</v>
      </c>
      <c r="O150" s="36" t="s">
        <v>210</v>
      </c>
      <c r="P150" s="108" t="s">
        <v>198</v>
      </c>
      <c r="Q150" s="36" t="s">
        <v>234</v>
      </c>
      <c r="R150" s="36" t="s">
        <v>203</v>
      </c>
      <c r="S150" s="37"/>
      <c r="T150" s="111" t="s">
        <v>235</v>
      </c>
      <c r="U150" s="124" t="s">
        <v>236</v>
      </c>
      <c r="V150" s="118">
        <v>43206</v>
      </c>
      <c r="W150" s="118">
        <v>43207</v>
      </c>
      <c r="X150" s="151">
        <v>43465</v>
      </c>
      <c r="Y150" s="38">
        <v>18092</v>
      </c>
      <c r="Z150" s="42" t="s">
        <v>46</v>
      </c>
      <c r="AA150" s="168">
        <f t="shared" si="12"/>
        <v>18092</v>
      </c>
      <c r="AB150" s="39" t="s">
        <v>46</v>
      </c>
      <c r="AC150" s="36">
        <v>2</v>
      </c>
      <c r="AD150" s="36" t="s">
        <v>319</v>
      </c>
      <c r="AE150" s="36" t="s">
        <v>200</v>
      </c>
      <c r="AF150" s="36"/>
      <c r="AG150" s="36"/>
      <c r="AH150" s="36" t="s">
        <v>320</v>
      </c>
      <c r="AI150" s="36" t="s">
        <v>202</v>
      </c>
      <c r="AJ150" s="36" t="s">
        <v>202</v>
      </c>
      <c r="AK150" s="36"/>
      <c r="AL150" s="36"/>
      <c r="AM150" s="1"/>
      <c r="AN150" s="40"/>
      <c r="AO150" s="40"/>
      <c r="AP150" s="40"/>
      <c r="AQ150" s="41"/>
    </row>
    <row r="151" spans="1:43" ht="55.5" customHeight="1" x14ac:dyDescent="0.25">
      <c r="A151" s="34">
        <v>2018</v>
      </c>
      <c r="B151" s="35">
        <v>127</v>
      </c>
      <c r="C151" s="36"/>
      <c r="D151" s="108" t="s">
        <v>198</v>
      </c>
      <c r="E151" s="36" t="s">
        <v>221</v>
      </c>
      <c r="F151" s="36" t="s">
        <v>249</v>
      </c>
      <c r="G151" s="36"/>
      <c r="H151" s="36">
        <v>127</v>
      </c>
      <c r="I151" s="36" t="s">
        <v>248</v>
      </c>
      <c r="J151" s="110" t="s">
        <v>208</v>
      </c>
      <c r="K151" s="128">
        <v>876</v>
      </c>
      <c r="L151" s="36" t="s">
        <v>209</v>
      </c>
      <c r="M151" s="128">
        <v>1</v>
      </c>
      <c r="N151" s="36">
        <v>34406000000</v>
      </c>
      <c r="O151" s="36" t="s">
        <v>210</v>
      </c>
      <c r="P151" s="108" t="s">
        <v>198</v>
      </c>
      <c r="Q151" s="36" t="s">
        <v>250</v>
      </c>
      <c r="R151" s="36" t="s">
        <v>203</v>
      </c>
      <c r="S151" s="36"/>
      <c r="T151" s="112" t="s">
        <v>235</v>
      </c>
      <c r="U151" s="123" t="s">
        <v>236</v>
      </c>
      <c r="V151" s="151">
        <v>43206</v>
      </c>
      <c r="W151" s="151">
        <v>43207</v>
      </c>
      <c r="X151" s="151">
        <v>43217</v>
      </c>
      <c r="Y151" s="38">
        <v>165661.07999999999</v>
      </c>
      <c r="Z151" s="42" t="s">
        <v>46</v>
      </c>
      <c r="AA151" s="168">
        <f t="shared" si="12"/>
        <v>165661.07999999999</v>
      </c>
      <c r="AB151" s="39" t="s">
        <v>46</v>
      </c>
      <c r="AC151" s="154" t="s">
        <v>227</v>
      </c>
      <c r="AD151" s="36" t="s">
        <v>243</v>
      </c>
      <c r="AE151" s="36" t="s">
        <v>200</v>
      </c>
      <c r="AF151" s="36"/>
      <c r="AG151" s="36"/>
      <c r="AH151" s="36" t="s">
        <v>242</v>
      </c>
      <c r="AI151" s="36" t="s">
        <v>202</v>
      </c>
      <c r="AJ151" s="36" t="s">
        <v>202</v>
      </c>
      <c r="AK151" s="36"/>
      <c r="AL151" s="36"/>
      <c r="AM151" s="1"/>
      <c r="AN151" s="40"/>
      <c r="AO151" s="40"/>
      <c r="AP151" s="40"/>
      <c r="AQ151" s="41"/>
    </row>
    <row r="152" spans="1:43" ht="55.5" customHeight="1" x14ac:dyDescent="0.25">
      <c r="A152" s="34">
        <v>2018</v>
      </c>
      <c r="B152" s="35">
        <v>128</v>
      </c>
      <c r="C152" s="36"/>
      <c r="D152" s="108" t="s">
        <v>198</v>
      </c>
      <c r="E152" s="36" t="s">
        <v>381</v>
      </c>
      <c r="F152" s="36" t="s">
        <v>382</v>
      </c>
      <c r="G152" s="36"/>
      <c r="H152" s="36">
        <v>128</v>
      </c>
      <c r="I152" s="36" t="s">
        <v>433</v>
      </c>
      <c r="J152" s="39" t="s">
        <v>436</v>
      </c>
      <c r="K152" s="128">
        <v>876</v>
      </c>
      <c r="L152" s="36" t="s">
        <v>209</v>
      </c>
      <c r="M152" s="128">
        <v>1</v>
      </c>
      <c r="N152" s="36">
        <v>34406000000</v>
      </c>
      <c r="O152" s="36" t="s">
        <v>210</v>
      </c>
      <c r="P152" s="108" t="s">
        <v>198</v>
      </c>
      <c r="Q152" s="36" t="s">
        <v>234</v>
      </c>
      <c r="R152" s="36" t="s">
        <v>203</v>
      </c>
      <c r="S152" s="36"/>
      <c r="T152" s="112" t="s">
        <v>235</v>
      </c>
      <c r="U152" s="123" t="s">
        <v>390</v>
      </c>
      <c r="V152" s="151">
        <v>43217</v>
      </c>
      <c r="W152" s="151">
        <v>43223</v>
      </c>
      <c r="X152" s="151">
        <v>43251</v>
      </c>
      <c r="Y152" s="38">
        <v>88000</v>
      </c>
      <c r="Z152" s="129" t="s">
        <v>46</v>
      </c>
      <c r="AA152" s="168">
        <f t="shared" si="12"/>
        <v>88000</v>
      </c>
      <c r="AB152" s="39" t="s">
        <v>46</v>
      </c>
      <c r="AC152" s="36">
        <v>14</v>
      </c>
      <c r="AD152" s="36" t="s">
        <v>430</v>
      </c>
      <c r="AE152" s="36" t="s">
        <v>378</v>
      </c>
      <c r="AF152" s="36"/>
      <c r="AG152" s="36"/>
      <c r="AH152" s="36" t="s">
        <v>431</v>
      </c>
      <c r="AI152" s="36" t="s">
        <v>202</v>
      </c>
      <c r="AJ152" s="36" t="s">
        <v>202</v>
      </c>
      <c r="AK152" s="36"/>
      <c r="AL152" s="36"/>
      <c r="AM152" s="1"/>
      <c r="AN152" s="40"/>
      <c r="AO152" s="40"/>
      <c r="AP152" s="40"/>
      <c r="AQ152" s="41"/>
    </row>
    <row r="153" spans="1:43" ht="66" customHeight="1" x14ac:dyDescent="0.25">
      <c r="A153" s="34">
        <v>2018</v>
      </c>
      <c r="B153" s="35">
        <v>129</v>
      </c>
      <c r="C153" s="36"/>
      <c r="D153" s="108" t="s">
        <v>198</v>
      </c>
      <c r="E153" s="36" t="s">
        <v>437</v>
      </c>
      <c r="F153" s="36" t="s">
        <v>437</v>
      </c>
      <c r="G153" s="36"/>
      <c r="H153" s="36">
        <v>129</v>
      </c>
      <c r="I153" s="36" t="s">
        <v>439</v>
      </c>
      <c r="J153" s="39" t="s">
        <v>436</v>
      </c>
      <c r="K153" s="128">
        <v>876</v>
      </c>
      <c r="L153" s="36" t="s">
        <v>209</v>
      </c>
      <c r="M153" s="128">
        <v>1</v>
      </c>
      <c r="N153" s="36">
        <v>34406000000</v>
      </c>
      <c r="O153" s="36" t="s">
        <v>210</v>
      </c>
      <c r="P153" s="108" t="s">
        <v>198</v>
      </c>
      <c r="Q153" s="36" t="s">
        <v>204</v>
      </c>
      <c r="R153" s="36" t="s">
        <v>203</v>
      </c>
      <c r="S153" s="36" t="s">
        <v>443</v>
      </c>
      <c r="T153" s="112" t="s">
        <v>399</v>
      </c>
      <c r="U153" s="123" t="s">
        <v>440</v>
      </c>
      <c r="V153" s="151">
        <v>43217</v>
      </c>
      <c r="W153" s="151">
        <v>43221</v>
      </c>
      <c r="X153" s="151">
        <v>43312</v>
      </c>
      <c r="Y153" s="38">
        <v>420000</v>
      </c>
      <c r="Z153" s="43" t="s">
        <v>46</v>
      </c>
      <c r="AA153" s="168">
        <f t="shared" si="12"/>
        <v>420000</v>
      </c>
      <c r="AB153" s="39" t="s">
        <v>46</v>
      </c>
      <c r="AC153" s="36">
        <v>11</v>
      </c>
      <c r="AD153" s="36" t="s">
        <v>441</v>
      </c>
      <c r="AE153" s="36" t="s">
        <v>378</v>
      </c>
      <c r="AF153" s="36"/>
      <c r="AG153" s="36"/>
      <c r="AH153" s="36" t="s">
        <v>442</v>
      </c>
      <c r="AI153" s="36" t="s">
        <v>202</v>
      </c>
      <c r="AJ153" s="36" t="s">
        <v>202</v>
      </c>
      <c r="AK153" s="36"/>
      <c r="AL153" s="58"/>
      <c r="AM153" s="58"/>
      <c r="AN153" s="40"/>
      <c r="AO153" s="40"/>
      <c r="AP153" s="40"/>
      <c r="AQ153" s="41"/>
    </row>
    <row r="154" spans="1:43" ht="57.75" customHeight="1" x14ac:dyDescent="0.25">
      <c r="A154" s="34">
        <v>2018</v>
      </c>
      <c r="B154" s="35">
        <v>130</v>
      </c>
      <c r="C154" s="36"/>
      <c r="D154" s="108" t="s">
        <v>198</v>
      </c>
      <c r="E154" s="36" t="s">
        <v>422</v>
      </c>
      <c r="F154" s="36" t="s">
        <v>422</v>
      </c>
      <c r="G154" s="36"/>
      <c r="H154" s="36">
        <v>130</v>
      </c>
      <c r="I154" s="36" t="s">
        <v>421</v>
      </c>
      <c r="J154" s="39" t="s">
        <v>436</v>
      </c>
      <c r="K154" s="128">
        <v>876</v>
      </c>
      <c r="L154" s="36" t="s">
        <v>209</v>
      </c>
      <c r="M154" s="128">
        <v>1</v>
      </c>
      <c r="N154" s="36">
        <v>34406000000</v>
      </c>
      <c r="O154" s="36" t="s">
        <v>210</v>
      </c>
      <c r="P154" s="108" t="s">
        <v>198</v>
      </c>
      <c r="Q154" s="36" t="s">
        <v>222</v>
      </c>
      <c r="R154" s="36" t="s">
        <v>223</v>
      </c>
      <c r="S154" s="36"/>
      <c r="T154" s="112" t="s">
        <v>399</v>
      </c>
      <c r="U154" s="123" t="s">
        <v>423</v>
      </c>
      <c r="V154" s="151">
        <v>43251</v>
      </c>
      <c r="W154" s="151">
        <v>43252</v>
      </c>
      <c r="X154" s="151">
        <v>43312</v>
      </c>
      <c r="Y154" s="38">
        <v>154000</v>
      </c>
      <c r="Z154" s="55" t="s">
        <v>46</v>
      </c>
      <c r="AA154" s="168">
        <f t="shared" si="12"/>
        <v>154000</v>
      </c>
      <c r="AB154" s="39" t="s">
        <v>46</v>
      </c>
      <c r="AC154" s="36">
        <v>14</v>
      </c>
      <c r="AD154" s="36" t="s">
        <v>419</v>
      </c>
      <c r="AE154" s="36" t="s">
        <v>378</v>
      </c>
      <c r="AF154" s="36"/>
      <c r="AG154" s="36"/>
      <c r="AH154" s="36" t="s">
        <v>420</v>
      </c>
      <c r="AI154" s="36" t="s">
        <v>202</v>
      </c>
      <c r="AJ154" s="36" t="s">
        <v>202</v>
      </c>
      <c r="AK154" s="36"/>
      <c r="AL154" s="36"/>
      <c r="AM154" s="1"/>
      <c r="AN154" s="40"/>
      <c r="AO154" s="40"/>
      <c r="AP154" s="40"/>
      <c r="AQ154" s="41"/>
    </row>
    <row r="155" spans="1:43" ht="68.25" customHeight="1" x14ac:dyDescent="0.25">
      <c r="A155" s="34">
        <v>2018</v>
      </c>
      <c r="B155" s="35">
        <v>131</v>
      </c>
      <c r="C155" s="36"/>
      <c r="D155" s="108" t="s">
        <v>198</v>
      </c>
      <c r="E155" s="36" t="s">
        <v>398</v>
      </c>
      <c r="F155" s="36" t="s">
        <v>398</v>
      </c>
      <c r="G155" s="36"/>
      <c r="H155" s="36">
        <v>131</v>
      </c>
      <c r="I155" s="36" t="s">
        <v>397</v>
      </c>
      <c r="J155" s="39" t="s">
        <v>436</v>
      </c>
      <c r="K155" s="128">
        <v>876</v>
      </c>
      <c r="L155" s="36" t="s">
        <v>209</v>
      </c>
      <c r="M155" s="128">
        <v>1</v>
      </c>
      <c r="N155" s="36">
        <v>34406000000</v>
      </c>
      <c r="O155" s="36" t="s">
        <v>210</v>
      </c>
      <c r="P155" s="108" t="s">
        <v>198</v>
      </c>
      <c r="Q155" s="36" t="s">
        <v>234</v>
      </c>
      <c r="R155" s="36" t="s">
        <v>203</v>
      </c>
      <c r="S155" s="36"/>
      <c r="T155" s="112" t="s">
        <v>399</v>
      </c>
      <c r="U155" s="123" t="s">
        <v>400</v>
      </c>
      <c r="V155" s="151">
        <v>43230</v>
      </c>
      <c r="W155" s="151">
        <v>43231</v>
      </c>
      <c r="X155" s="151">
        <v>43404</v>
      </c>
      <c r="Y155" s="38">
        <v>32294.11</v>
      </c>
      <c r="Z155" s="42" t="s">
        <v>46</v>
      </c>
      <c r="AA155" s="168">
        <f t="shared" ref="AA155:AA162" si="13">+Y155</f>
        <v>32294.11</v>
      </c>
      <c r="AB155" s="39" t="s">
        <v>46</v>
      </c>
      <c r="AC155" s="113" t="s">
        <v>457</v>
      </c>
      <c r="AD155" s="36" t="s">
        <v>377</v>
      </c>
      <c r="AE155" s="36" t="s">
        <v>378</v>
      </c>
      <c r="AF155" s="36"/>
      <c r="AG155" s="36"/>
      <c r="AH155" s="36" t="s">
        <v>379</v>
      </c>
      <c r="AI155" s="36" t="s">
        <v>202</v>
      </c>
      <c r="AJ155" s="36" t="s">
        <v>202</v>
      </c>
      <c r="AK155" s="36"/>
      <c r="AL155" s="36"/>
      <c r="AM155" s="1"/>
      <c r="AN155" s="40"/>
      <c r="AO155" s="40"/>
      <c r="AP155" s="40"/>
      <c r="AQ155" s="41"/>
    </row>
    <row r="156" spans="1:43" ht="102" customHeight="1" x14ac:dyDescent="0.25">
      <c r="A156" s="34">
        <v>2018</v>
      </c>
      <c r="B156" s="35">
        <v>132</v>
      </c>
      <c r="C156" s="36"/>
      <c r="D156" s="108" t="s">
        <v>198</v>
      </c>
      <c r="E156" s="36" t="s">
        <v>392</v>
      </c>
      <c r="F156" s="36" t="s">
        <v>392</v>
      </c>
      <c r="G156" s="36"/>
      <c r="H156" s="36">
        <v>132</v>
      </c>
      <c r="I156" s="36" t="s">
        <v>633</v>
      </c>
      <c r="J156" s="39" t="s">
        <v>436</v>
      </c>
      <c r="K156" s="128">
        <v>876</v>
      </c>
      <c r="L156" s="36" t="s">
        <v>209</v>
      </c>
      <c r="M156" s="128">
        <v>1</v>
      </c>
      <c r="N156" s="36">
        <v>34406000000</v>
      </c>
      <c r="O156" s="36" t="s">
        <v>210</v>
      </c>
      <c r="P156" s="108" t="s">
        <v>198</v>
      </c>
      <c r="Q156" s="36" t="s">
        <v>234</v>
      </c>
      <c r="R156" s="36" t="s">
        <v>203</v>
      </c>
      <c r="S156" s="36"/>
      <c r="T156" s="112" t="s">
        <v>399</v>
      </c>
      <c r="U156" s="123" t="s">
        <v>400</v>
      </c>
      <c r="V156" s="151">
        <v>43230</v>
      </c>
      <c r="W156" s="151">
        <v>43231</v>
      </c>
      <c r="X156" s="151">
        <v>43404</v>
      </c>
      <c r="Y156" s="38">
        <f>17785.4+2716.16+2716.16</f>
        <v>23217.72</v>
      </c>
      <c r="Z156" s="130" t="s">
        <v>46</v>
      </c>
      <c r="AA156" s="168">
        <f t="shared" si="13"/>
        <v>23217.72</v>
      </c>
      <c r="AB156" s="39" t="s">
        <v>46</v>
      </c>
      <c r="AC156" s="113" t="s">
        <v>457</v>
      </c>
      <c r="AD156" s="36" t="s">
        <v>377</v>
      </c>
      <c r="AE156" s="36" t="s">
        <v>378</v>
      </c>
      <c r="AF156" s="36"/>
      <c r="AG156" s="36"/>
      <c r="AH156" s="36" t="s">
        <v>379</v>
      </c>
      <c r="AI156" s="36" t="s">
        <v>202</v>
      </c>
      <c r="AJ156" s="36" t="s">
        <v>202</v>
      </c>
      <c r="AK156" s="36"/>
      <c r="AL156" s="58"/>
      <c r="AM156" s="58"/>
      <c r="AN156" s="40"/>
      <c r="AO156" s="40"/>
      <c r="AP156" s="40"/>
      <c r="AQ156" s="41"/>
    </row>
    <row r="157" spans="1:43" ht="37.5" customHeight="1" x14ac:dyDescent="0.25">
      <c r="A157" s="34">
        <v>2018</v>
      </c>
      <c r="B157" s="35">
        <v>133</v>
      </c>
      <c r="C157" s="36"/>
      <c r="D157" s="108" t="s">
        <v>198</v>
      </c>
      <c r="E157" s="36" t="s">
        <v>402</v>
      </c>
      <c r="F157" s="36" t="s">
        <v>403</v>
      </c>
      <c r="G157" s="36"/>
      <c r="H157" s="36">
        <v>133</v>
      </c>
      <c r="I157" s="36" t="s">
        <v>401</v>
      </c>
      <c r="J157" s="39" t="s">
        <v>436</v>
      </c>
      <c r="K157" s="128">
        <v>876</v>
      </c>
      <c r="L157" s="36" t="s">
        <v>209</v>
      </c>
      <c r="M157" s="128">
        <v>1</v>
      </c>
      <c r="N157" s="36">
        <v>34406000000</v>
      </c>
      <c r="O157" s="36" t="s">
        <v>210</v>
      </c>
      <c r="P157" s="108" t="s">
        <v>198</v>
      </c>
      <c r="Q157" s="36" t="s">
        <v>234</v>
      </c>
      <c r="R157" s="36" t="s">
        <v>203</v>
      </c>
      <c r="S157" s="36"/>
      <c r="T157" s="112" t="s">
        <v>399</v>
      </c>
      <c r="U157" s="123" t="s">
        <v>400</v>
      </c>
      <c r="V157" s="151">
        <v>43230</v>
      </c>
      <c r="W157" s="151">
        <v>43231</v>
      </c>
      <c r="X157" s="151">
        <v>43404</v>
      </c>
      <c r="Y157" s="119">
        <v>43911.55</v>
      </c>
      <c r="Z157" s="55" t="s">
        <v>46</v>
      </c>
      <c r="AA157" s="169">
        <f t="shared" si="13"/>
        <v>43911.55</v>
      </c>
      <c r="AB157" s="39" t="s">
        <v>46</v>
      </c>
      <c r="AC157" s="113" t="s">
        <v>457</v>
      </c>
      <c r="AD157" s="36" t="s">
        <v>377</v>
      </c>
      <c r="AE157" s="36" t="s">
        <v>378</v>
      </c>
      <c r="AF157" s="36"/>
      <c r="AG157" s="36"/>
      <c r="AH157" s="36" t="s">
        <v>379</v>
      </c>
      <c r="AI157" s="36" t="s">
        <v>202</v>
      </c>
      <c r="AJ157" s="36" t="s">
        <v>202</v>
      </c>
      <c r="AK157" s="36"/>
      <c r="AL157" s="36"/>
      <c r="AM157" s="1"/>
      <c r="AN157" s="40"/>
      <c r="AO157" s="40"/>
      <c r="AP157" s="40"/>
      <c r="AQ157" s="41"/>
    </row>
    <row r="158" spans="1:43" ht="40.5" customHeight="1" x14ac:dyDescent="0.25">
      <c r="A158" s="34">
        <v>2018</v>
      </c>
      <c r="B158" s="35">
        <v>134</v>
      </c>
      <c r="C158" s="36"/>
      <c r="D158" s="108" t="s">
        <v>198</v>
      </c>
      <c r="E158" s="36" t="s">
        <v>406</v>
      </c>
      <c r="F158" s="36" t="s">
        <v>406</v>
      </c>
      <c r="G158" s="36"/>
      <c r="H158" s="36">
        <v>134</v>
      </c>
      <c r="I158" s="36" t="s">
        <v>634</v>
      </c>
      <c r="J158" s="39" t="s">
        <v>436</v>
      </c>
      <c r="K158" s="128">
        <v>876</v>
      </c>
      <c r="L158" s="36" t="s">
        <v>209</v>
      </c>
      <c r="M158" s="128">
        <v>1</v>
      </c>
      <c r="N158" s="36">
        <v>34406000000</v>
      </c>
      <c r="O158" s="36" t="s">
        <v>210</v>
      </c>
      <c r="P158" s="108" t="s">
        <v>198</v>
      </c>
      <c r="Q158" s="36" t="s">
        <v>234</v>
      </c>
      <c r="R158" s="36" t="s">
        <v>203</v>
      </c>
      <c r="S158" s="36"/>
      <c r="T158" s="112" t="s">
        <v>399</v>
      </c>
      <c r="U158" s="123" t="s">
        <v>400</v>
      </c>
      <c r="V158" s="151">
        <v>43230</v>
      </c>
      <c r="W158" s="151">
        <v>43231</v>
      </c>
      <c r="X158" s="151">
        <v>43404</v>
      </c>
      <c r="Y158" s="38">
        <f>31482.87+23323.29</f>
        <v>54806.16</v>
      </c>
      <c r="Z158" s="42" t="s">
        <v>46</v>
      </c>
      <c r="AA158" s="168">
        <f t="shared" si="13"/>
        <v>54806.16</v>
      </c>
      <c r="AB158" s="39" t="s">
        <v>46</v>
      </c>
      <c r="AC158" s="113" t="s">
        <v>457</v>
      </c>
      <c r="AD158" s="36" t="s">
        <v>377</v>
      </c>
      <c r="AE158" s="36" t="s">
        <v>378</v>
      </c>
      <c r="AF158" s="36"/>
      <c r="AG158" s="36"/>
      <c r="AH158" s="36" t="s">
        <v>379</v>
      </c>
      <c r="AI158" s="36" t="s">
        <v>202</v>
      </c>
      <c r="AJ158" s="36" t="s">
        <v>202</v>
      </c>
      <c r="AK158" s="36"/>
      <c r="AL158" s="36"/>
      <c r="AM158" s="1"/>
      <c r="AN158" s="40"/>
      <c r="AO158" s="40"/>
      <c r="AP158" s="40"/>
      <c r="AQ158" s="41"/>
    </row>
    <row r="159" spans="1:43" ht="46.5" customHeight="1" x14ac:dyDescent="0.25">
      <c r="A159" s="34">
        <v>2018</v>
      </c>
      <c r="B159" s="35">
        <v>135</v>
      </c>
      <c r="C159" s="36"/>
      <c r="D159" s="108" t="s">
        <v>198</v>
      </c>
      <c r="E159" s="36" t="s">
        <v>392</v>
      </c>
      <c r="F159" s="36" t="s">
        <v>392</v>
      </c>
      <c r="G159" s="36"/>
      <c r="H159" s="36">
        <v>135</v>
      </c>
      <c r="I159" s="36" t="s">
        <v>404</v>
      </c>
      <c r="J159" s="39" t="s">
        <v>436</v>
      </c>
      <c r="K159" s="128">
        <v>876</v>
      </c>
      <c r="L159" s="36" t="s">
        <v>209</v>
      </c>
      <c r="M159" s="128">
        <v>1</v>
      </c>
      <c r="N159" s="36">
        <v>34406000000</v>
      </c>
      <c r="O159" s="36" t="s">
        <v>210</v>
      </c>
      <c r="P159" s="108" t="s">
        <v>198</v>
      </c>
      <c r="Q159" s="36" t="s">
        <v>234</v>
      </c>
      <c r="R159" s="36" t="s">
        <v>203</v>
      </c>
      <c r="S159" s="36"/>
      <c r="T159" s="112" t="s">
        <v>399</v>
      </c>
      <c r="U159" s="123" t="s">
        <v>400</v>
      </c>
      <c r="V159" s="151">
        <v>43230</v>
      </c>
      <c r="W159" s="151">
        <v>43231</v>
      </c>
      <c r="X159" s="151">
        <v>43404</v>
      </c>
      <c r="Y159" s="38">
        <v>29903.200000000001</v>
      </c>
      <c r="Z159" s="42" t="s">
        <v>46</v>
      </c>
      <c r="AA159" s="168">
        <f t="shared" si="13"/>
        <v>29903.200000000001</v>
      </c>
      <c r="AB159" s="39" t="s">
        <v>46</v>
      </c>
      <c r="AC159" s="113" t="s">
        <v>457</v>
      </c>
      <c r="AD159" s="36" t="s">
        <v>377</v>
      </c>
      <c r="AE159" s="36" t="s">
        <v>378</v>
      </c>
      <c r="AF159" s="36"/>
      <c r="AG159" s="36"/>
      <c r="AH159" s="36" t="s">
        <v>379</v>
      </c>
      <c r="AI159" s="36" t="s">
        <v>202</v>
      </c>
      <c r="AJ159" s="36" t="s">
        <v>202</v>
      </c>
      <c r="AK159" s="36"/>
      <c r="AL159" s="36"/>
      <c r="AM159" s="1"/>
      <c r="AN159" s="40"/>
      <c r="AO159" s="40"/>
      <c r="AP159" s="40"/>
      <c r="AQ159" s="41"/>
    </row>
    <row r="160" spans="1:43" ht="47.25" customHeight="1" x14ac:dyDescent="0.25">
      <c r="A160" s="34">
        <v>2018</v>
      </c>
      <c r="B160" s="35">
        <v>136</v>
      </c>
      <c r="C160" s="36"/>
      <c r="D160" s="108" t="s">
        <v>198</v>
      </c>
      <c r="E160" s="36" t="s">
        <v>407</v>
      </c>
      <c r="F160" s="36" t="s">
        <v>407</v>
      </c>
      <c r="G160" s="36"/>
      <c r="H160" s="36">
        <v>136</v>
      </c>
      <c r="I160" s="36" t="s">
        <v>405</v>
      </c>
      <c r="J160" s="39" t="s">
        <v>436</v>
      </c>
      <c r="K160" s="128">
        <v>876</v>
      </c>
      <c r="L160" s="36" t="s">
        <v>209</v>
      </c>
      <c r="M160" s="128">
        <v>1</v>
      </c>
      <c r="N160" s="36">
        <v>34406000000</v>
      </c>
      <c r="O160" s="36" t="s">
        <v>210</v>
      </c>
      <c r="P160" s="108" t="s">
        <v>198</v>
      </c>
      <c r="Q160" s="36" t="s">
        <v>234</v>
      </c>
      <c r="R160" s="36" t="s">
        <v>203</v>
      </c>
      <c r="S160" s="36"/>
      <c r="T160" s="112" t="s">
        <v>399</v>
      </c>
      <c r="U160" s="123" t="s">
        <v>400</v>
      </c>
      <c r="V160" s="151">
        <v>43230</v>
      </c>
      <c r="W160" s="151">
        <v>43231</v>
      </c>
      <c r="X160" s="151">
        <v>43404</v>
      </c>
      <c r="Y160" s="38">
        <v>20517.27</v>
      </c>
      <c r="Z160" s="130" t="s">
        <v>46</v>
      </c>
      <c r="AA160" s="168">
        <f t="shared" si="13"/>
        <v>20517.27</v>
      </c>
      <c r="AB160" s="39" t="s">
        <v>46</v>
      </c>
      <c r="AC160" s="113" t="s">
        <v>457</v>
      </c>
      <c r="AD160" s="36" t="s">
        <v>377</v>
      </c>
      <c r="AE160" s="36" t="s">
        <v>378</v>
      </c>
      <c r="AF160" s="36"/>
      <c r="AG160" s="36"/>
      <c r="AH160" s="36" t="s">
        <v>379</v>
      </c>
      <c r="AI160" s="36" t="s">
        <v>202</v>
      </c>
      <c r="AJ160" s="36" t="s">
        <v>202</v>
      </c>
      <c r="AK160" s="36"/>
      <c r="AL160" s="58"/>
      <c r="AM160" s="58"/>
      <c r="AN160" s="40"/>
      <c r="AO160" s="40"/>
      <c r="AP160" s="40"/>
      <c r="AQ160" s="41"/>
    </row>
    <row r="161" spans="1:43" ht="56.25" customHeight="1" x14ac:dyDescent="0.25">
      <c r="A161" s="34">
        <v>2018</v>
      </c>
      <c r="B161" s="35">
        <v>137</v>
      </c>
      <c r="C161" s="36"/>
      <c r="D161" s="108" t="s">
        <v>198</v>
      </c>
      <c r="E161" s="36" t="s">
        <v>381</v>
      </c>
      <c r="F161" s="36" t="s">
        <v>382</v>
      </c>
      <c r="G161" s="36"/>
      <c r="H161" s="36">
        <v>137</v>
      </c>
      <c r="I161" s="36" t="s">
        <v>426</v>
      </c>
      <c r="J161" s="39" t="s">
        <v>436</v>
      </c>
      <c r="K161" s="128">
        <v>876</v>
      </c>
      <c r="L161" s="36" t="s">
        <v>209</v>
      </c>
      <c r="M161" s="128">
        <v>1</v>
      </c>
      <c r="N161" s="36">
        <v>34406000000</v>
      </c>
      <c r="O161" s="36" t="s">
        <v>210</v>
      </c>
      <c r="P161" s="108" t="s">
        <v>198</v>
      </c>
      <c r="Q161" s="117" t="s">
        <v>234</v>
      </c>
      <c r="R161" s="117" t="s">
        <v>203</v>
      </c>
      <c r="S161" s="36"/>
      <c r="T161" s="112" t="s">
        <v>399</v>
      </c>
      <c r="U161" s="123" t="s">
        <v>400</v>
      </c>
      <c r="V161" s="151">
        <v>43230</v>
      </c>
      <c r="W161" s="151">
        <v>43231</v>
      </c>
      <c r="X161" s="151">
        <v>43281</v>
      </c>
      <c r="Y161" s="38">
        <v>71300</v>
      </c>
      <c r="Z161" s="55" t="s">
        <v>46</v>
      </c>
      <c r="AA161" s="168">
        <f t="shared" si="13"/>
        <v>71300</v>
      </c>
      <c r="AB161" s="39" t="s">
        <v>46</v>
      </c>
      <c r="AC161" s="36">
        <v>14</v>
      </c>
      <c r="AD161" s="36" t="s">
        <v>427</v>
      </c>
      <c r="AE161" s="36" t="s">
        <v>378</v>
      </c>
      <c r="AF161" s="36"/>
      <c r="AG161" s="36"/>
      <c r="AH161" s="36" t="s">
        <v>428</v>
      </c>
      <c r="AI161" s="36" t="s">
        <v>202</v>
      </c>
      <c r="AJ161" s="36" t="s">
        <v>202</v>
      </c>
      <c r="AK161" s="36"/>
      <c r="AL161" s="36"/>
      <c r="AM161" s="1"/>
      <c r="AN161" s="40"/>
      <c r="AO161" s="40"/>
      <c r="AP161" s="40"/>
      <c r="AQ161" s="41"/>
    </row>
    <row r="162" spans="1:43" ht="44.25" customHeight="1" x14ac:dyDescent="0.25">
      <c r="A162" s="34">
        <v>2018</v>
      </c>
      <c r="B162" s="35">
        <v>138</v>
      </c>
      <c r="C162" s="36"/>
      <c r="D162" s="108" t="s">
        <v>198</v>
      </c>
      <c r="E162" s="36" t="s">
        <v>422</v>
      </c>
      <c r="F162" s="36" t="s">
        <v>422</v>
      </c>
      <c r="G162" s="36"/>
      <c r="H162" s="36">
        <v>138</v>
      </c>
      <c r="I162" s="36" t="s">
        <v>445</v>
      </c>
      <c r="J162" s="39" t="s">
        <v>436</v>
      </c>
      <c r="K162" s="128">
        <v>876</v>
      </c>
      <c r="L162" s="36" t="s">
        <v>209</v>
      </c>
      <c r="M162" s="128">
        <v>1</v>
      </c>
      <c r="N162" s="36">
        <v>34406000000</v>
      </c>
      <c r="O162" s="36" t="s">
        <v>210</v>
      </c>
      <c r="P162" s="108" t="s">
        <v>198</v>
      </c>
      <c r="Q162" s="36" t="s">
        <v>234</v>
      </c>
      <c r="R162" s="36" t="s">
        <v>203</v>
      </c>
      <c r="S162" s="36"/>
      <c r="T162" s="112" t="s">
        <v>399</v>
      </c>
      <c r="U162" s="123" t="s">
        <v>400</v>
      </c>
      <c r="V162" s="151">
        <v>43230</v>
      </c>
      <c r="W162" s="151">
        <v>43231</v>
      </c>
      <c r="X162" s="151" t="s">
        <v>446</v>
      </c>
      <c r="Y162" s="38">
        <v>64970</v>
      </c>
      <c r="Z162" s="129" t="s">
        <v>46</v>
      </c>
      <c r="AA162" s="168">
        <f t="shared" si="13"/>
        <v>64970</v>
      </c>
      <c r="AB162" s="39" t="s">
        <v>46</v>
      </c>
      <c r="AC162" s="36">
        <v>11</v>
      </c>
      <c r="AD162" s="36" t="s">
        <v>441</v>
      </c>
      <c r="AE162" s="36" t="s">
        <v>378</v>
      </c>
      <c r="AF162" s="36"/>
      <c r="AG162" s="36"/>
      <c r="AH162" s="36" t="s">
        <v>442</v>
      </c>
      <c r="AI162" s="36" t="s">
        <v>202</v>
      </c>
      <c r="AJ162" s="36" t="s">
        <v>202</v>
      </c>
      <c r="AK162" s="36"/>
      <c r="AL162" s="36"/>
      <c r="AM162" s="1"/>
      <c r="AN162" s="40"/>
      <c r="AO162" s="40"/>
      <c r="AP162" s="40"/>
      <c r="AQ162" s="41"/>
    </row>
    <row r="163" spans="1:43" ht="105" customHeight="1" x14ac:dyDescent="0.25">
      <c r="A163" s="34">
        <v>2018</v>
      </c>
      <c r="B163" s="35">
        <v>139</v>
      </c>
      <c r="C163" s="36"/>
      <c r="D163" s="108" t="s">
        <v>198</v>
      </c>
      <c r="E163" s="36" t="s">
        <v>497</v>
      </c>
      <c r="F163" s="36" t="s">
        <v>498</v>
      </c>
      <c r="G163" s="36"/>
      <c r="H163" s="36">
        <v>139</v>
      </c>
      <c r="I163" s="36" t="s">
        <v>512</v>
      </c>
      <c r="J163" s="39" t="s">
        <v>436</v>
      </c>
      <c r="K163" s="128">
        <v>876</v>
      </c>
      <c r="L163" s="36" t="s">
        <v>209</v>
      </c>
      <c r="M163" s="128">
        <v>1</v>
      </c>
      <c r="N163" s="36">
        <v>34406000000</v>
      </c>
      <c r="O163" s="36" t="s">
        <v>210</v>
      </c>
      <c r="P163" s="108" t="s">
        <v>198</v>
      </c>
      <c r="Q163" s="117" t="s">
        <v>204</v>
      </c>
      <c r="R163" s="117" t="s">
        <v>203</v>
      </c>
      <c r="S163" s="36" t="s">
        <v>513</v>
      </c>
      <c r="T163" s="112" t="s">
        <v>515</v>
      </c>
      <c r="U163" s="123" t="s">
        <v>514</v>
      </c>
      <c r="V163" s="153" t="s">
        <v>205</v>
      </c>
      <c r="W163" s="151">
        <v>43231</v>
      </c>
      <c r="X163" s="151">
        <v>43281</v>
      </c>
      <c r="Y163" s="38">
        <v>16000</v>
      </c>
      <c r="Z163" s="43" t="s">
        <v>46</v>
      </c>
      <c r="AA163" s="168">
        <f>Y163</f>
        <v>16000</v>
      </c>
      <c r="AB163" s="39" t="s">
        <v>46</v>
      </c>
      <c r="AC163" s="36">
        <v>12</v>
      </c>
      <c r="AD163" s="36" t="s">
        <v>504</v>
      </c>
      <c r="AE163" s="36" t="s">
        <v>378</v>
      </c>
      <c r="AF163" s="36"/>
      <c r="AG163" s="36"/>
      <c r="AH163" s="36" t="s">
        <v>505</v>
      </c>
      <c r="AI163" s="36" t="s">
        <v>202</v>
      </c>
      <c r="AJ163" s="36" t="s">
        <v>202</v>
      </c>
      <c r="AK163" s="36"/>
      <c r="AL163" s="58"/>
      <c r="AM163" s="58"/>
      <c r="AN163" s="40"/>
      <c r="AO163" s="40"/>
      <c r="AP163" s="40"/>
      <c r="AQ163" s="41"/>
    </row>
    <row r="164" spans="1:43" s="148" customFormat="1" ht="66.75" customHeight="1" x14ac:dyDescent="0.25">
      <c r="A164" s="137">
        <v>2018</v>
      </c>
      <c r="B164" s="155">
        <v>140</v>
      </c>
      <c r="C164" s="138"/>
      <c r="D164" s="139" t="s">
        <v>198</v>
      </c>
      <c r="E164" s="138" t="s">
        <v>622</v>
      </c>
      <c r="F164" s="138" t="s">
        <v>622</v>
      </c>
      <c r="G164" s="138"/>
      <c r="H164" s="138">
        <v>140</v>
      </c>
      <c r="I164" s="138" t="s">
        <v>621</v>
      </c>
      <c r="J164" s="140" t="s">
        <v>208</v>
      </c>
      <c r="K164" s="141">
        <v>876</v>
      </c>
      <c r="L164" s="138" t="s">
        <v>209</v>
      </c>
      <c r="M164" s="141">
        <v>1</v>
      </c>
      <c r="N164" s="138">
        <v>34406000000</v>
      </c>
      <c r="O164" s="138" t="s">
        <v>210</v>
      </c>
      <c r="P164" s="139" t="s">
        <v>198</v>
      </c>
      <c r="Q164" s="138" t="s">
        <v>222</v>
      </c>
      <c r="R164" s="138" t="s">
        <v>223</v>
      </c>
      <c r="S164" s="138"/>
      <c r="T164" s="156" t="s">
        <v>640</v>
      </c>
      <c r="U164" s="157" t="s">
        <v>639</v>
      </c>
      <c r="V164" s="158">
        <v>43371</v>
      </c>
      <c r="W164" s="158">
        <v>43374</v>
      </c>
      <c r="X164" s="158">
        <v>43404</v>
      </c>
      <c r="Y164" s="142">
        <v>314000</v>
      </c>
      <c r="Z164" s="149" t="s">
        <v>46</v>
      </c>
      <c r="AA164" s="170">
        <f>+Y164</f>
        <v>314000</v>
      </c>
      <c r="AB164" s="143" t="s">
        <v>46</v>
      </c>
      <c r="AC164" s="144" t="s">
        <v>619</v>
      </c>
      <c r="AD164" s="138"/>
      <c r="AE164" s="138" t="s">
        <v>200</v>
      </c>
      <c r="AF164" s="138"/>
      <c r="AG164" s="138"/>
      <c r="AH164" s="138"/>
      <c r="AI164" s="138" t="s">
        <v>202</v>
      </c>
      <c r="AJ164" s="138" t="s">
        <v>202</v>
      </c>
      <c r="AK164" s="138"/>
      <c r="AL164" s="138"/>
      <c r="AM164" s="145"/>
      <c r="AN164" s="146"/>
      <c r="AO164" s="146"/>
      <c r="AP164" s="146"/>
      <c r="AQ164" s="147"/>
    </row>
    <row r="165" spans="1:43" s="148" customFormat="1" ht="65.25" customHeight="1" x14ac:dyDescent="0.25">
      <c r="A165" s="137">
        <v>2018</v>
      </c>
      <c r="B165" s="155">
        <v>141</v>
      </c>
      <c r="C165" s="138"/>
      <c r="D165" s="139" t="s">
        <v>198</v>
      </c>
      <c r="E165" s="138" t="s">
        <v>625</v>
      </c>
      <c r="F165" s="138" t="s">
        <v>626</v>
      </c>
      <c r="G165" s="138"/>
      <c r="H165" s="138">
        <v>141</v>
      </c>
      <c r="I165" s="138" t="s">
        <v>623</v>
      </c>
      <c r="J165" s="143" t="s">
        <v>436</v>
      </c>
      <c r="K165" s="141">
        <v>876</v>
      </c>
      <c r="L165" s="138" t="s">
        <v>209</v>
      </c>
      <c r="M165" s="141">
        <v>1</v>
      </c>
      <c r="N165" s="138">
        <v>34406000000</v>
      </c>
      <c r="O165" s="138" t="s">
        <v>210</v>
      </c>
      <c r="P165" s="139" t="s">
        <v>198</v>
      </c>
      <c r="Q165" s="138" t="s">
        <v>222</v>
      </c>
      <c r="R165" s="138" t="s">
        <v>223</v>
      </c>
      <c r="S165" s="138"/>
      <c r="T165" s="156" t="s">
        <v>640</v>
      </c>
      <c r="U165" s="157" t="s">
        <v>639</v>
      </c>
      <c r="V165" s="158">
        <v>43371</v>
      </c>
      <c r="W165" s="158">
        <v>43374</v>
      </c>
      <c r="X165" s="158">
        <v>43404</v>
      </c>
      <c r="Y165" s="142">
        <v>546000</v>
      </c>
      <c r="Z165" s="149" t="s">
        <v>46</v>
      </c>
      <c r="AA165" s="170">
        <f>+Y165</f>
        <v>546000</v>
      </c>
      <c r="AB165" s="143" t="s">
        <v>46</v>
      </c>
      <c r="AC165" s="150" t="s">
        <v>624</v>
      </c>
      <c r="AD165" s="138"/>
      <c r="AE165" s="138" t="s">
        <v>378</v>
      </c>
      <c r="AF165" s="138"/>
      <c r="AG165" s="138"/>
      <c r="AH165" s="138"/>
      <c r="AI165" s="138" t="s">
        <v>202</v>
      </c>
      <c r="AJ165" s="138" t="s">
        <v>202</v>
      </c>
      <c r="AK165" s="138"/>
      <c r="AL165" s="138"/>
      <c r="AM165" s="145"/>
      <c r="AN165" s="146"/>
      <c r="AO165" s="146"/>
      <c r="AP165" s="146"/>
      <c r="AQ165" s="147"/>
    </row>
    <row r="166" spans="1:43" s="148" customFormat="1" ht="77.25" customHeight="1" x14ac:dyDescent="0.25">
      <c r="A166" s="137">
        <v>2018</v>
      </c>
      <c r="B166" s="155">
        <v>142</v>
      </c>
      <c r="C166" s="138"/>
      <c r="D166" s="139" t="s">
        <v>198</v>
      </c>
      <c r="E166" s="138" t="s">
        <v>392</v>
      </c>
      <c r="F166" s="138" t="s">
        <v>392</v>
      </c>
      <c r="G166" s="138"/>
      <c r="H166" s="138">
        <v>142</v>
      </c>
      <c r="I166" s="138" t="s">
        <v>627</v>
      </c>
      <c r="J166" s="143" t="s">
        <v>436</v>
      </c>
      <c r="K166" s="141">
        <v>876</v>
      </c>
      <c r="L166" s="138" t="s">
        <v>209</v>
      </c>
      <c r="M166" s="141">
        <v>1</v>
      </c>
      <c r="N166" s="138">
        <v>34406000000</v>
      </c>
      <c r="O166" s="138" t="s">
        <v>210</v>
      </c>
      <c r="P166" s="139" t="s">
        <v>198</v>
      </c>
      <c r="Q166" s="138" t="s">
        <v>222</v>
      </c>
      <c r="R166" s="138" t="s">
        <v>223</v>
      </c>
      <c r="S166" s="138"/>
      <c r="T166" s="156" t="s">
        <v>640</v>
      </c>
      <c r="U166" s="157" t="s">
        <v>639</v>
      </c>
      <c r="V166" s="158">
        <v>43371</v>
      </c>
      <c r="W166" s="158">
        <v>43374</v>
      </c>
      <c r="X166" s="158">
        <v>43434</v>
      </c>
      <c r="Y166" s="142">
        <v>1524440</v>
      </c>
      <c r="Z166" s="149" t="s">
        <v>46</v>
      </c>
      <c r="AA166" s="170">
        <f>+Y166</f>
        <v>1524440</v>
      </c>
      <c r="AB166" s="143" t="s">
        <v>46</v>
      </c>
      <c r="AC166" s="144" t="s">
        <v>628</v>
      </c>
      <c r="AD166" s="138"/>
      <c r="AE166" s="138" t="s">
        <v>378</v>
      </c>
      <c r="AF166" s="138"/>
      <c r="AG166" s="138"/>
      <c r="AH166" s="138"/>
      <c r="AI166" s="138" t="s">
        <v>202</v>
      </c>
      <c r="AJ166" s="138" t="s">
        <v>202</v>
      </c>
      <c r="AK166" s="138"/>
      <c r="AL166" s="138"/>
      <c r="AM166" s="145"/>
      <c r="AN166" s="146"/>
      <c r="AO166" s="146"/>
      <c r="AP166" s="146"/>
      <c r="AQ166" s="147"/>
    </row>
    <row r="167" spans="1:43" ht="53.25" customHeight="1" x14ac:dyDescent="0.25">
      <c r="A167" s="34">
        <v>2018</v>
      </c>
      <c r="B167" s="35">
        <v>143</v>
      </c>
      <c r="C167" s="36"/>
      <c r="D167" s="108" t="s">
        <v>198</v>
      </c>
      <c r="E167" s="36" t="s">
        <v>607</v>
      </c>
      <c r="F167" s="36" t="s">
        <v>545</v>
      </c>
      <c r="G167" s="36"/>
      <c r="H167" s="36">
        <v>143</v>
      </c>
      <c r="I167" s="36" t="s">
        <v>563</v>
      </c>
      <c r="J167" s="39" t="s">
        <v>436</v>
      </c>
      <c r="K167" s="128">
        <v>876</v>
      </c>
      <c r="L167" s="36" t="s">
        <v>209</v>
      </c>
      <c r="M167" s="128">
        <v>1</v>
      </c>
      <c r="N167" s="36">
        <v>34406000000</v>
      </c>
      <c r="O167" s="36" t="s">
        <v>210</v>
      </c>
      <c r="P167" s="108" t="s">
        <v>198</v>
      </c>
      <c r="Q167" s="36" t="s">
        <v>204</v>
      </c>
      <c r="R167" s="36" t="s">
        <v>203</v>
      </c>
      <c r="S167" s="36" t="s">
        <v>565</v>
      </c>
      <c r="T167" s="111" t="s">
        <v>568</v>
      </c>
      <c r="U167" s="123" t="s">
        <v>567</v>
      </c>
      <c r="V167" s="151" t="s">
        <v>205</v>
      </c>
      <c r="W167" s="151">
        <v>43344</v>
      </c>
      <c r="X167" s="151">
        <v>43677</v>
      </c>
      <c r="Y167" s="38">
        <v>16181.84</v>
      </c>
      <c r="Z167" s="39" t="s">
        <v>46</v>
      </c>
      <c r="AA167" s="168">
        <v>5884.31</v>
      </c>
      <c r="AB167" s="37">
        <v>10297.530000000001</v>
      </c>
      <c r="AC167" s="36">
        <v>12</v>
      </c>
      <c r="AD167" s="36" t="s">
        <v>546</v>
      </c>
      <c r="AE167" s="36" t="s">
        <v>378</v>
      </c>
      <c r="AF167" s="36"/>
      <c r="AG167" s="36"/>
      <c r="AH167" s="36" t="s">
        <v>547</v>
      </c>
      <c r="AI167" s="36" t="s">
        <v>202</v>
      </c>
      <c r="AJ167" s="36" t="s">
        <v>202</v>
      </c>
      <c r="AK167" s="36"/>
      <c r="AL167" s="36"/>
      <c r="AM167" s="1"/>
      <c r="AN167" s="40"/>
      <c r="AO167" s="40"/>
      <c r="AP167" s="40"/>
      <c r="AQ167" s="41"/>
    </row>
    <row r="168" spans="1:43" ht="57" customHeight="1" x14ac:dyDescent="0.25">
      <c r="A168" s="34">
        <v>2018</v>
      </c>
      <c r="B168" s="35">
        <v>144</v>
      </c>
      <c r="C168" s="36"/>
      <c r="D168" s="108" t="s">
        <v>198</v>
      </c>
      <c r="E168" s="36" t="s">
        <v>607</v>
      </c>
      <c r="F168" s="36" t="s">
        <v>545</v>
      </c>
      <c r="G168" s="36"/>
      <c r="H168" s="36">
        <v>144</v>
      </c>
      <c r="I168" s="36" t="s">
        <v>564</v>
      </c>
      <c r="J168" s="39" t="s">
        <v>436</v>
      </c>
      <c r="K168" s="128">
        <v>876</v>
      </c>
      <c r="L168" s="36" t="s">
        <v>209</v>
      </c>
      <c r="M168" s="128">
        <v>1</v>
      </c>
      <c r="N168" s="36">
        <v>34406000000</v>
      </c>
      <c r="O168" s="36" t="s">
        <v>210</v>
      </c>
      <c r="P168" s="108" t="s">
        <v>198</v>
      </c>
      <c r="Q168" s="36" t="s">
        <v>204</v>
      </c>
      <c r="R168" s="36" t="s">
        <v>203</v>
      </c>
      <c r="S168" s="36" t="s">
        <v>566</v>
      </c>
      <c r="T168" s="111" t="s">
        <v>568</v>
      </c>
      <c r="U168" s="123" t="s">
        <v>567</v>
      </c>
      <c r="V168" s="151" t="s">
        <v>205</v>
      </c>
      <c r="W168" s="151">
        <v>43344</v>
      </c>
      <c r="X168" s="151">
        <v>43677</v>
      </c>
      <c r="Y168" s="38">
        <v>24136.14</v>
      </c>
      <c r="Z168" s="129" t="s">
        <v>46</v>
      </c>
      <c r="AA168" s="168">
        <v>8776.7800000000007</v>
      </c>
      <c r="AB168" s="36">
        <v>15359.36</v>
      </c>
      <c r="AC168" s="36">
        <v>12</v>
      </c>
      <c r="AD168" s="36" t="s">
        <v>546</v>
      </c>
      <c r="AE168" s="36" t="s">
        <v>378</v>
      </c>
      <c r="AF168" s="36"/>
      <c r="AG168" s="36"/>
      <c r="AH168" s="36" t="s">
        <v>547</v>
      </c>
      <c r="AI168" s="36" t="s">
        <v>202</v>
      </c>
      <c r="AJ168" s="36" t="s">
        <v>202</v>
      </c>
      <c r="AK168" s="36"/>
      <c r="AL168" s="36"/>
      <c r="AM168" s="1"/>
      <c r="AN168" s="40"/>
      <c r="AO168" s="40"/>
      <c r="AP168" s="40"/>
      <c r="AQ168" s="41"/>
    </row>
    <row r="169" spans="1:43" ht="50.25" customHeight="1" x14ac:dyDescent="0.25">
      <c r="A169" s="34">
        <v>2018</v>
      </c>
      <c r="B169" s="35">
        <v>145</v>
      </c>
      <c r="C169" s="36"/>
      <c r="D169" s="108" t="s">
        <v>198</v>
      </c>
      <c r="E169" s="36" t="s">
        <v>392</v>
      </c>
      <c r="F169" s="36" t="s">
        <v>392</v>
      </c>
      <c r="G169" s="36"/>
      <c r="H169" s="36">
        <v>145</v>
      </c>
      <c r="I169" s="36" t="s">
        <v>391</v>
      </c>
      <c r="J169" s="39" t="s">
        <v>436</v>
      </c>
      <c r="K169" s="128">
        <v>876</v>
      </c>
      <c r="L169" s="36" t="s">
        <v>209</v>
      </c>
      <c r="M169" s="128">
        <v>1</v>
      </c>
      <c r="N169" s="36">
        <v>34406000000</v>
      </c>
      <c r="O169" s="36" t="s">
        <v>210</v>
      </c>
      <c r="P169" s="108" t="s">
        <v>198</v>
      </c>
      <c r="Q169" s="36" t="s">
        <v>234</v>
      </c>
      <c r="R169" s="36" t="s">
        <v>203</v>
      </c>
      <c r="S169" s="36"/>
      <c r="T169" s="112" t="s">
        <v>393</v>
      </c>
      <c r="U169" s="123" t="s">
        <v>394</v>
      </c>
      <c r="V169" s="151">
        <v>43371</v>
      </c>
      <c r="W169" s="151">
        <v>43374</v>
      </c>
      <c r="X169" s="151">
        <v>43404</v>
      </c>
      <c r="Y169" s="38">
        <v>98766</v>
      </c>
      <c r="Z169" s="42" t="s">
        <v>46</v>
      </c>
      <c r="AA169" s="168">
        <f>+Y169</f>
        <v>98766</v>
      </c>
      <c r="AB169" s="39" t="s">
        <v>46</v>
      </c>
      <c r="AC169" s="113" t="s">
        <v>457</v>
      </c>
      <c r="AD169" s="36" t="s">
        <v>377</v>
      </c>
      <c r="AE169" s="36" t="s">
        <v>378</v>
      </c>
      <c r="AF169" s="36"/>
      <c r="AG169" s="36"/>
      <c r="AH169" s="36" t="s">
        <v>379</v>
      </c>
      <c r="AI169" s="36" t="s">
        <v>202</v>
      </c>
      <c r="AJ169" s="36" t="s">
        <v>202</v>
      </c>
      <c r="AK169" s="36"/>
      <c r="AL169" s="36"/>
      <c r="AM169" s="1"/>
      <c r="AN169" s="40"/>
      <c r="AO169" s="40"/>
      <c r="AP169" s="40"/>
      <c r="AQ169" s="41"/>
    </row>
    <row r="170" spans="1:43" ht="56.25" customHeight="1" x14ac:dyDescent="0.25">
      <c r="A170" s="34">
        <v>2018</v>
      </c>
      <c r="B170" s="35">
        <v>146</v>
      </c>
      <c r="C170" s="36"/>
      <c r="D170" s="108" t="s">
        <v>198</v>
      </c>
      <c r="E170" s="36" t="s">
        <v>392</v>
      </c>
      <c r="F170" s="36" t="s">
        <v>392</v>
      </c>
      <c r="G170" s="36"/>
      <c r="H170" s="36">
        <v>146</v>
      </c>
      <c r="I170" s="36" t="s">
        <v>395</v>
      </c>
      <c r="J170" s="39" t="s">
        <v>436</v>
      </c>
      <c r="K170" s="128">
        <v>876</v>
      </c>
      <c r="L170" s="36" t="s">
        <v>209</v>
      </c>
      <c r="M170" s="128">
        <v>1</v>
      </c>
      <c r="N170" s="36">
        <v>34406000000</v>
      </c>
      <c r="O170" s="36" t="s">
        <v>210</v>
      </c>
      <c r="P170" s="108" t="s">
        <v>198</v>
      </c>
      <c r="Q170" s="36" t="s">
        <v>234</v>
      </c>
      <c r="R170" s="36" t="s">
        <v>203</v>
      </c>
      <c r="S170" s="36"/>
      <c r="T170" s="112" t="s">
        <v>393</v>
      </c>
      <c r="U170" s="123" t="s">
        <v>394</v>
      </c>
      <c r="V170" s="151">
        <v>43371</v>
      </c>
      <c r="W170" s="151">
        <v>43374</v>
      </c>
      <c r="X170" s="151">
        <v>43404</v>
      </c>
      <c r="Y170" s="38">
        <v>1143.49</v>
      </c>
      <c r="Z170" s="42" t="s">
        <v>46</v>
      </c>
      <c r="AA170" s="168">
        <f>+Y170</f>
        <v>1143.49</v>
      </c>
      <c r="AB170" s="39" t="s">
        <v>46</v>
      </c>
      <c r="AC170" s="113" t="s">
        <v>457</v>
      </c>
      <c r="AD170" s="36" t="s">
        <v>377</v>
      </c>
      <c r="AE170" s="36" t="s">
        <v>378</v>
      </c>
      <c r="AF170" s="36"/>
      <c r="AG170" s="36"/>
      <c r="AH170" s="36" t="s">
        <v>379</v>
      </c>
      <c r="AI170" s="36" t="s">
        <v>202</v>
      </c>
      <c r="AJ170" s="36" t="s">
        <v>202</v>
      </c>
      <c r="AK170" s="36"/>
      <c r="AL170" s="36"/>
      <c r="AM170" s="1"/>
      <c r="AN170" s="40"/>
      <c r="AO170" s="40"/>
      <c r="AP170" s="40"/>
      <c r="AQ170" s="41"/>
    </row>
    <row r="171" spans="1:43" ht="72.75" customHeight="1" x14ac:dyDescent="0.25">
      <c r="A171" s="34">
        <v>2018</v>
      </c>
      <c r="B171" s="35">
        <v>147</v>
      </c>
      <c r="C171" s="36"/>
      <c r="D171" s="108" t="s">
        <v>198</v>
      </c>
      <c r="E171" s="36" t="s">
        <v>392</v>
      </c>
      <c r="F171" s="36" t="s">
        <v>392</v>
      </c>
      <c r="G171" s="36"/>
      <c r="H171" s="36">
        <v>147</v>
      </c>
      <c r="I171" s="36" t="s">
        <v>396</v>
      </c>
      <c r="J171" s="39" t="s">
        <v>436</v>
      </c>
      <c r="K171" s="128">
        <v>876</v>
      </c>
      <c r="L171" s="36" t="s">
        <v>209</v>
      </c>
      <c r="M171" s="128">
        <v>1</v>
      </c>
      <c r="N171" s="36">
        <v>34406000000</v>
      </c>
      <c r="O171" s="36" t="s">
        <v>210</v>
      </c>
      <c r="P171" s="108" t="s">
        <v>198</v>
      </c>
      <c r="Q171" s="36" t="s">
        <v>234</v>
      </c>
      <c r="R171" s="36" t="s">
        <v>203</v>
      </c>
      <c r="S171" s="36"/>
      <c r="T171" s="112" t="s">
        <v>393</v>
      </c>
      <c r="U171" s="123" t="s">
        <v>394</v>
      </c>
      <c r="V171" s="151">
        <v>43371</v>
      </c>
      <c r="W171" s="151">
        <v>43374</v>
      </c>
      <c r="X171" s="151">
        <v>43404</v>
      </c>
      <c r="Y171" s="38">
        <v>1666.72</v>
      </c>
      <c r="Z171" s="43" t="s">
        <v>46</v>
      </c>
      <c r="AA171" s="168">
        <f>+Y171</f>
        <v>1666.72</v>
      </c>
      <c r="AB171" s="39" t="s">
        <v>46</v>
      </c>
      <c r="AC171" s="113" t="s">
        <v>457</v>
      </c>
      <c r="AD171" s="36" t="s">
        <v>377</v>
      </c>
      <c r="AE171" s="36" t="s">
        <v>378</v>
      </c>
      <c r="AF171" s="36"/>
      <c r="AG171" s="36"/>
      <c r="AH171" s="36" t="s">
        <v>379</v>
      </c>
      <c r="AI171" s="36" t="s">
        <v>202</v>
      </c>
      <c r="AJ171" s="36" t="s">
        <v>202</v>
      </c>
      <c r="AK171" s="36"/>
      <c r="AL171" s="58"/>
      <c r="AM171" s="58"/>
      <c r="AN171" s="40"/>
      <c r="AO171" s="40"/>
      <c r="AP171" s="40"/>
      <c r="AQ171" s="41"/>
    </row>
    <row r="172" spans="1:43" ht="51" customHeight="1" x14ac:dyDescent="0.25">
      <c r="A172" s="34">
        <v>2018</v>
      </c>
      <c r="B172" s="35">
        <v>148</v>
      </c>
      <c r="C172" s="36"/>
      <c r="D172" s="108" t="s">
        <v>198</v>
      </c>
      <c r="E172" s="36" t="s">
        <v>468</v>
      </c>
      <c r="F172" s="36" t="s">
        <v>468</v>
      </c>
      <c r="G172" s="36"/>
      <c r="H172" s="36">
        <v>148</v>
      </c>
      <c r="I172" s="36" t="s">
        <v>469</v>
      </c>
      <c r="J172" s="39" t="s">
        <v>436</v>
      </c>
      <c r="K172" s="128">
        <v>876</v>
      </c>
      <c r="L172" s="36" t="s">
        <v>209</v>
      </c>
      <c r="M172" s="128">
        <v>1</v>
      </c>
      <c r="N172" s="36">
        <v>34406000000</v>
      </c>
      <c r="O172" s="36" t="s">
        <v>210</v>
      </c>
      <c r="P172" s="108" t="s">
        <v>198</v>
      </c>
      <c r="Q172" s="36" t="s">
        <v>204</v>
      </c>
      <c r="R172" s="36" t="s">
        <v>203</v>
      </c>
      <c r="S172" s="36" t="s">
        <v>470</v>
      </c>
      <c r="T172" s="112" t="s">
        <v>393</v>
      </c>
      <c r="U172" s="123" t="s">
        <v>629</v>
      </c>
      <c r="V172" s="153" t="s">
        <v>205</v>
      </c>
      <c r="W172" s="151">
        <v>43374</v>
      </c>
      <c r="X172" s="151">
        <v>43738</v>
      </c>
      <c r="Y172" s="38">
        <v>447480</v>
      </c>
      <c r="Z172" s="129" t="s">
        <v>46</v>
      </c>
      <c r="AA172" s="168">
        <v>111864</v>
      </c>
      <c r="AB172" s="37">
        <v>335616</v>
      </c>
      <c r="AC172" s="36">
        <v>4</v>
      </c>
      <c r="AD172" s="36" t="s">
        <v>474</v>
      </c>
      <c r="AE172" s="36" t="s">
        <v>378</v>
      </c>
      <c r="AF172" s="36"/>
      <c r="AG172" s="36"/>
      <c r="AH172" s="36" t="s">
        <v>475</v>
      </c>
      <c r="AI172" s="36" t="s">
        <v>202</v>
      </c>
      <c r="AJ172" s="36" t="s">
        <v>202</v>
      </c>
      <c r="AK172" s="36"/>
      <c r="AL172" s="36"/>
      <c r="AM172" s="1"/>
      <c r="AN172" s="40"/>
      <c r="AO172" s="40"/>
      <c r="AP172" s="40"/>
      <c r="AQ172" s="41"/>
    </row>
    <row r="173" spans="1:43" s="148" customFormat="1" ht="48.75" customHeight="1" x14ac:dyDescent="0.25">
      <c r="A173" s="137">
        <v>2018</v>
      </c>
      <c r="B173" s="155">
        <v>149</v>
      </c>
      <c r="C173" s="138"/>
      <c r="D173" s="139" t="s">
        <v>198</v>
      </c>
      <c r="E173" s="138" t="s">
        <v>329</v>
      </c>
      <c r="F173" s="138" t="s">
        <v>620</v>
      </c>
      <c r="G173" s="138"/>
      <c r="H173" s="138">
        <v>149</v>
      </c>
      <c r="I173" s="138" t="s">
        <v>618</v>
      </c>
      <c r="J173" s="140" t="s">
        <v>208</v>
      </c>
      <c r="K173" s="141">
        <v>876</v>
      </c>
      <c r="L173" s="138" t="s">
        <v>209</v>
      </c>
      <c r="M173" s="141">
        <v>1</v>
      </c>
      <c r="N173" s="138">
        <v>34406000000</v>
      </c>
      <c r="O173" s="138" t="s">
        <v>210</v>
      </c>
      <c r="P173" s="139" t="s">
        <v>198</v>
      </c>
      <c r="Q173" s="138" t="s">
        <v>222</v>
      </c>
      <c r="R173" s="138" t="s">
        <v>223</v>
      </c>
      <c r="S173" s="138"/>
      <c r="T173" s="156" t="s">
        <v>638</v>
      </c>
      <c r="U173" s="157" t="s">
        <v>641</v>
      </c>
      <c r="V173" s="158">
        <v>43434</v>
      </c>
      <c r="W173" s="158">
        <v>43435</v>
      </c>
      <c r="X173" s="158">
        <v>43465</v>
      </c>
      <c r="Y173" s="142">
        <v>4815130</v>
      </c>
      <c r="Z173" s="143" t="s">
        <v>46</v>
      </c>
      <c r="AA173" s="170">
        <f>+Y173</f>
        <v>4815130</v>
      </c>
      <c r="AB173" s="143" t="s">
        <v>46</v>
      </c>
      <c r="AC173" s="144" t="s">
        <v>619</v>
      </c>
      <c r="AD173" s="138"/>
      <c r="AE173" s="138" t="s">
        <v>200</v>
      </c>
      <c r="AF173" s="138"/>
      <c r="AG173" s="138"/>
      <c r="AH173" s="138"/>
      <c r="AI173" s="138" t="s">
        <v>202</v>
      </c>
      <c r="AJ173" s="138" t="s">
        <v>202</v>
      </c>
      <c r="AK173" s="138"/>
      <c r="AL173" s="138"/>
      <c r="AM173" s="145"/>
      <c r="AN173" s="146"/>
      <c r="AO173" s="146"/>
      <c r="AP173" s="146"/>
      <c r="AQ173" s="147"/>
    </row>
    <row r="174" spans="1:43" ht="15.75" customHeight="1" x14ac:dyDescent="0.25">
      <c r="A174" s="34"/>
      <c r="B174" s="35"/>
      <c r="C174" s="36"/>
      <c r="D174" s="108"/>
      <c r="E174" s="36"/>
      <c r="F174" s="36"/>
      <c r="G174" s="36"/>
      <c r="H174" s="36"/>
      <c r="I174" s="36"/>
      <c r="J174" s="36"/>
      <c r="K174" s="128"/>
      <c r="L174" s="36"/>
      <c r="M174" s="128"/>
      <c r="N174" s="36"/>
      <c r="O174" s="36"/>
      <c r="P174" s="108"/>
      <c r="Q174" s="36"/>
      <c r="R174" s="36"/>
      <c r="S174" s="36"/>
      <c r="T174" s="112"/>
      <c r="U174" s="112"/>
      <c r="V174" s="36"/>
      <c r="W174" s="36"/>
      <c r="X174" s="36"/>
      <c r="Y174" s="38"/>
      <c r="Z174" s="43"/>
      <c r="AA174" s="37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58"/>
      <c r="AM174" s="58"/>
      <c r="AN174" s="40"/>
      <c r="AO174" s="40"/>
      <c r="AP174" s="40"/>
      <c r="AQ174" s="41"/>
    </row>
    <row r="175" spans="1:43" ht="15.75" customHeight="1" x14ac:dyDescent="0.25">
      <c r="A175" s="34"/>
      <c r="B175" s="35"/>
      <c r="C175" s="36"/>
      <c r="D175" s="108"/>
      <c r="E175" s="36"/>
      <c r="F175" s="36"/>
      <c r="G175" s="36"/>
      <c r="H175" s="36"/>
      <c r="I175" s="36"/>
      <c r="J175" s="36"/>
      <c r="K175" s="128"/>
      <c r="L175" s="36"/>
      <c r="M175" s="128"/>
      <c r="N175" s="36"/>
      <c r="O175" s="36"/>
      <c r="P175" s="108"/>
      <c r="Q175" s="36"/>
      <c r="R175" s="36"/>
      <c r="S175" s="36"/>
      <c r="T175" s="112"/>
      <c r="U175" s="112"/>
      <c r="V175" s="36"/>
      <c r="W175" s="36"/>
      <c r="X175" s="36"/>
      <c r="Y175" s="38"/>
      <c r="Z175" s="39"/>
      <c r="AA175" s="37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1"/>
      <c r="AN175" s="40"/>
      <c r="AO175" s="40"/>
      <c r="AP175" s="40"/>
      <c r="AQ175" s="41"/>
    </row>
    <row r="176" spans="1:43" ht="15.75" customHeight="1" x14ac:dyDescent="0.25">
      <c r="A176" s="34"/>
      <c r="B176" s="35"/>
      <c r="C176" s="36"/>
      <c r="D176" s="108"/>
      <c r="E176" s="36"/>
      <c r="F176" s="36"/>
      <c r="G176" s="36"/>
      <c r="H176" s="36"/>
      <c r="I176" s="36"/>
      <c r="J176" s="36"/>
      <c r="K176" s="128"/>
      <c r="L176" s="36"/>
      <c r="M176" s="128"/>
      <c r="N176" s="36"/>
      <c r="O176" s="36"/>
      <c r="P176" s="108"/>
      <c r="Q176" s="36"/>
      <c r="R176" s="36"/>
      <c r="S176" s="36"/>
      <c r="T176" s="112"/>
      <c r="U176" s="112"/>
      <c r="V176" s="36"/>
      <c r="W176" s="36"/>
      <c r="X176" s="36"/>
      <c r="Y176" s="38"/>
      <c r="Z176" s="42"/>
      <c r="AA176" s="37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1"/>
      <c r="AN176" s="40"/>
      <c r="AO176" s="40"/>
      <c r="AP176" s="40"/>
      <c r="AQ176" s="41"/>
    </row>
    <row r="177" spans="1:43" ht="15.75" customHeight="1" x14ac:dyDescent="0.25">
      <c r="A177" s="34"/>
      <c r="B177" s="35"/>
      <c r="C177" s="36"/>
      <c r="D177" s="108"/>
      <c r="E177" s="36"/>
      <c r="F177" s="36"/>
      <c r="G177" s="36"/>
      <c r="H177" s="36"/>
      <c r="I177" s="36"/>
      <c r="J177" s="36"/>
      <c r="K177" s="128"/>
      <c r="L177" s="36"/>
      <c r="M177" s="128"/>
      <c r="N177" s="36"/>
      <c r="O177" s="36"/>
      <c r="P177" s="108"/>
      <c r="Q177" s="36"/>
      <c r="R177" s="36"/>
      <c r="S177" s="36"/>
      <c r="T177" s="112"/>
      <c r="U177" s="112"/>
      <c r="V177" s="36"/>
      <c r="W177" s="36"/>
      <c r="X177" s="36"/>
      <c r="Y177" s="38"/>
      <c r="Z177" s="42"/>
      <c r="AA177" s="37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1"/>
      <c r="AN177" s="40"/>
      <c r="AO177" s="40"/>
      <c r="AP177" s="40"/>
      <c r="AQ177" s="41"/>
    </row>
    <row r="178" spans="1:43" ht="15.75" customHeight="1" x14ac:dyDescent="0.25">
      <c r="A178" s="253" t="s">
        <v>53</v>
      </c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66" t="s">
        <v>731</v>
      </c>
      <c r="AM178" s="66"/>
      <c r="AN178" s="255"/>
      <c r="AO178" s="254"/>
      <c r="AP178" s="254"/>
      <c r="AQ178" s="256"/>
    </row>
    <row r="179" spans="1:43" ht="15" customHeight="1" x14ac:dyDescent="0.25">
      <c r="A179" s="257" t="s">
        <v>65</v>
      </c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8"/>
      <c r="AJ179" s="258"/>
      <c r="AK179" s="258"/>
      <c r="AL179" s="66" t="s">
        <v>731</v>
      </c>
      <c r="AM179" s="66"/>
      <c r="AN179" s="259"/>
      <c r="AO179" s="260"/>
      <c r="AP179" s="246"/>
      <c r="AQ179" s="261"/>
    </row>
    <row r="180" spans="1:43" ht="63" customHeight="1" x14ac:dyDescent="0.25">
      <c r="A180" s="34">
        <v>2018</v>
      </c>
      <c r="B180" s="35"/>
      <c r="C180" s="36"/>
      <c r="D180" s="36" t="s">
        <v>198</v>
      </c>
      <c r="E180" s="36" t="s">
        <v>306</v>
      </c>
      <c r="F180" s="36" t="s">
        <v>307</v>
      </c>
      <c r="G180" s="36"/>
      <c r="H180" s="36"/>
      <c r="I180" s="117" t="s">
        <v>311</v>
      </c>
      <c r="J180" s="36" t="s">
        <v>208</v>
      </c>
      <c r="K180" s="36">
        <v>876</v>
      </c>
      <c r="L180" s="36" t="s">
        <v>209</v>
      </c>
      <c r="M180" s="37">
        <v>1</v>
      </c>
      <c r="N180" s="36">
        <v>34406000000</v>
      </c>
      <c r="O180" s="36" t="s">
        <v>210</v>
      </c>
      <c r="P180" s="36" t="s">
        <v>198</v>
      </c>
      <c r="Q180" s="36" t="s">
        <v>737</v>
      </c>
      <c r="R180" s="36" t="s">
        <v>223</v>
      </c>
      <c r="S180" s="36"/>
      <c r="T180" s="112" t="s">
        <v>729</v>
      </c>
      <c r="U180" s="109">
        <v>43438</v>
      </c>
      <c r="V180" s="109">
        <v>43458</v>
      </c>
      <c r="W180" s="109">
        <v>43466</v>
      </c>
      <c r="X180" s="109">
        <f>X183</f>
        <v>43830</v>
      </c>
      <c r="Y180" s="179">
        <v>171437.11</v>
      </c>
      <c r="Z180" s="39"/>
      <c r="AA180" s="39"/>
      <c r="AB180" s="37">
        <f t="shared" ref="AB180:AB191" si="14">+Y180</f>
        <v>171437.11</v>
      </c>
      <c r="AC180" s="36"/>
      <c r="AD180" s="36" t="s">
        <v>309</v>
      </c>
      <c r="AE180" s="36" t="s">
        <v>200</v>
      </c>
      <c r="AF180" s="36"/>
      <c r="AG180" s="36"/>
      <c r="AH180" s="175" t="s">
        <v>310</v>
      </c>
      <c r="AI180" s="36" t="s">
        <v>202</v>
      </c>
      <c r="AJ180" s="36" t="s">
        <v>202</v>
      </c>
      <c r="AK180" s="36"/>
      <c r="AL180" s="36"/>
      <c r="AM180" s="1"/>
      <c r="AN180" s="40"/>
      <c r="AO180" s="40"/>
      <c r="AP180" s="40"/>
      <c r="AQ180" s="41"/>
    </row>
    <row r="181" spans="1:43" ht="54" customHeight="1" x14ac:dyDescent="0.25">
      <c r="A181" s="34">
        <v>2018</v>
      </c>
      <c r="B181" s="35"/>
      <c r="C181" s="36"/>
      <c r="D181" s="36" t="s">
        <v>198</v>
      </c>
      <c r="E181" s="36" t="s">
        <v>333</v>
      </c>
      <c r="F181" s="36" t="s">
        <v>334</v>
      </c>
      <c r="G181" s="36"/>
      <c r="H181" s="36"/>
      <c r="I181" s="117" t="s">
        <v>636</v>
      </c>
      <c r="J181" s="36" t="s">
        <v>208</v>
      </c>
      <c r="K181" s="36">
        <v>876</v>
      </c>
      <c r="L181" s="36" t="s">
        <v>209</v>
      </c>
      <c r="M181" s="37">
        <v>1</v>
      </c>
      <c r="N181" s="36">
        <v>34406000000</v>
      </c>
      <c r="O181" s="36" t="s">
        <v>210</v>
      </c>
      <c r="P181" s="36" t="s">
        <v>198</v>
      </c>
      <c r="Q181" s="36" t="s">
        <v>737</v>
      </c>
      <c r="R181" s="36" t="s">
        <v>223</v>
      </c>
      <c r="S181" s="36"/>
      <c r="T181" s="112" t="s">
        <v>729</v>
      </c>
      <c r="U181" s="109">
        <f t="shared" ref="U181:U189" ca="1" si="15">$U$181</f>
        <v>43438</v>
      </c>
      <c r="V181" s="109">
        <v>43458</v>
      </c>
      <c r="W181" s="109">
        <v>43466</v>
      </c>
      <c r="X181" s="109">
        <v>43830</v>
      </c>
      <c r="Y181" s="38">
        <v>168687.93</v>
      </c>
      <c r="Z181" s="39"/>
      <c r="AA181" s="39"/>
      <c r="AB181" s="37">
        <f t="shared" si="14"/>
        <v>168687.93</v>
      </c>
      <c r="AC181" s="36"/>
      <c r="AD181" s="36" t="s">
        <v>319</v>
      </c>
      <c r="AE181" s="36" t="s">
        <v>200</v>
      </c>
      <c r="AF181" s="36"/>
      <c r="AG181" s="36"/>
      <c r="AH181" s="175" t="s">
        <v>320</v>
      </c>
      <c r="AI181" s="36" t="s">
        <v>202</v>
      </c>
      <c r="AJ181" s="36" t="s">
        <v>202</v>
      </c>
      <c r="AK181" s="36"/>
      <c r="AL181" s="36"/>
      <c r="AM181" s="1"/>
      <c r="AN181" s="40"/>
      <c r="AO181" s="40"/>
      <c r="AP181" s="40"/>
      <c r="AQ181" s="41"/>
    </row>
    <row r="182" spans="1:43" ht="83.25" customHeight="1" x14ac:dyDescent="0.25">
      <c r="A182" s="34">
        <v>2018</v>
      </c>
      <c r="B182" s="35"/>
      <c r="C182" s="36"/>
      <c r="D182" s="36" t="s">
        <v>198</v>
      </c>
      <c r="E182" s="36" t="s">
        <v>422</v>
      </c>
      <c r="F182" s="36" t="s">
        <v>422</v>
      </c>
      <c r="G182" s="36"/>
      <c r="H182" s="36"/>
      <c r="I182" s="117" t="s">
        <v>429</v>
      </c>
      <c r="J182" s="36" t="s">
        <v>436</v>
      </c>
      <c r="K182" s="36">
        <v>876</v>
      </c>
      <c r="L182" s="36" t="s">
        <v>209</v>
      </c>
      <c r="M182" s="37">
        <v>1</v>
      </c>
      <c r="N182" s="36">
        <v>34406000000</v>
      </c>
      <c r="O182" s="36" t="s">
        <v>210</v>
      </c>
      <c r="P182" s="36" t="s">
        <v>198</v>
      </c>
      <c r="Q182" s="36" t="s">
        <v>222</v>
      </c>
      <c r="R182" s="36" t="s">
        <v>203</v>
      </c>
      <c r="S182" s="36"/>
      <c r="T182" s="112" t="s">
        <v>729</v>
      </c>
      <c r="U182" s="109">
        <f t="shared" ca="1" si="15"/>
        <v>43438</v>
      </c>
      <c r="V182" s="109">
        <f t="shared" ref="V182:V189" ca="1" si="16">$V$182</f>
        <v>43458</v>
      </c>
      <c r="W182" s="109">
        <f t="shared" ref="W182:W189" si="17">$W$181</f>
        <v>43466</v>
      </c>
      <c r="X182" s="109">
        <f>$X$181</f>
        <v>43830</v>
      </c>
      <c r="Y182" s="38">
        <v>205290.51800000001</v>
      </c>
      <c r="Z182" s="39"/>
      <c r="AA182" s="39"/>
      <c r="AB182" s="37">
        <f t="shared" si="14"/>
        <v>205290.51800000001</v>
      </c>
      <c r="AC182" s="36"/>
      <c r="AD182" s="36" t="s">
        <v>430</v>
      </c>
      <c r="AE182" s="36" t="s">
        <v>378</v>
      </c>
      <c r="AF182" s="36"/>
      <c r="AG182" s="36"/>
      <c r="AH182" s="175" t="s">
        <v>431</v>
      </c>
      <c r="AI182" s="36" t="s">
        <v>202</v>
      </c>
      <c r="AJ182" s="36" t="s">
        <v>202</v>
      </c>
      <c r="AK182" s="36"/>
      <c r="AL182" s="36"/>
      <c r="AM182" s="1"/>
      <c r="AN182" s="40"/>
      <c r="AO182" s="40"/>
      <c r="AP182" s="40"/>
      <c r="AQ182" s="41"/>
    </row>
    <row r="183" spans="1:43" ht="61.5" customHeight="1" x14ac:dyDescent="0.25">
      <c r="A183" s="34">
        <v>2018</v>
      </c>
      <c r="B183" s="35"/>
      <c r="C183" s="36"/>
      <c r="D183" s="36" t="s">
        <v>198</v>
      </c>
      <c r="E183" s="36" t="s">
        <v>306</v>
      </c>
      <c r="F183" s="36" t="s">
        <v>307</v>
      </c>
      <c r="G183" s="36"/>
      <c r="H183" s="36"/>
      <c r="I183" s="117" t="s">
        <v>305</v>
      </c>
      <c r="J183" s="36" t="s">
        <v>208</v>
      </c>
      <c r="K183" s="36">
        <v>876</v>
      </c>
      <c r="L183" s="36" t="s">
        <v>209</v>
      </c>
      <c r="M183" s="37">
        <v>1</v>
      </c>
      <c r="N183" s="36">
        <v>34406000000</v>
      </c>
      <c r="O183" s="36" t="s">
        <v>210</v>
      </c>
      <c r="P183" s="36" t="s">
        <v>198</v>
      </c>
      <c r="Q183" s="36" t="s">
        <v>737</v>
      </c>
      <c r="R183" s="36" t="s">
        <v>223</v>
      </c>
      <c r="S183" s="36"/>
      <c r="T183" s="112" t="s">
        <v>729</v>
      </c>
      <c r="U183" s="109">
        <f t="shared" ca="1" si="15"/>
        <v>43438</v>
      </c>
      <c r="V183" s="109">
        <f t="shared" ca="1" si="16"/>
        <v>43458</v>
      </c>
      <c r="W183" s="109">
        <f t="shared" si="17"/>
        <v>43466</v>
      </c>
      <c r="X183" s="109">
        <f>X182</f>
        <v>43830</v>
      </c>
      <c r="Y183" s="38">
        <v>519750</v>
      </c>
      <c r="Z183" s="39"/>
      <c r="AA183" s="39"/>
      <c r="AB183" s="37">
        <f t="shared" si="14"/>
        <v>519750</v>
      </c>
      <c r="AC183" s="36"/>
      <c r="AD183" s="36" t="s">
        <v>309</v>
      </c>
      <c r="AE183" s="36" t="s">
        <v>200</v>
      </c>
      <c r="AF183" s="36"/>
      <c r="AG183" s="36"/>
      <c r="AH183" s="175" t="s">
        <v>310</v>
      </c>
      <c r="AI183" s="36" t="s">
        <v>202</v>
      </c>
      <c r="AJ183" s="36" t="s">
        <v>202</v>
      </c>
      <c r="AK183" s="36"/>
      <c r="AL183" s="36"/>
      <c r="AM183" s="1"/>
      <c r="AN183" s="40"/>
      <c r="AO183" s="40"/>
      <c r="AP183" s="40"/>
      <c r="AQ183" s="41"/>
    </row>
    <row r="184" spans="1:43" ht="68.25" customHeight="1" x14ac:dyDescent="0.25">
      <c r="A184" s="34">
        <v>2018</v>
      </c>
      <c r="B184" s="35"/>
      <c r="C184" s="36"/>
      <c r="D184" s="36" t="s">
        <v>198</v>
      </c>
      <c r="E184" s="36" t="s">
        <v>497</v>
      </c>
      <c r="F184" s="36" t="s">
        <v>497</v>
      </c>
      <c r="G184" s="36"/>
      <c r="H184" s="36"/>
      <c r="I184" s="117" t="s">
        <v>503</v>
      </c>
      <c r="J184" s="36" t="s">
        <v>436</v>
      </c>
      <c r="K184" s="36">
        <v>876</v>
      </c>
      <c r="L184" s="36" t="s">
        <v>209</v>
      </c>
      <c r="M184" s="37">
        <v>1</v>
      </c>
      <c r="N184" s="36">
        <v>34406000000</v>
      </c>
      <c r="O184" s="36" t="s">
        <v>210</v>
      </c>
      <c r="P184" s="36" t="s">
        <v>198</v>
      </c>
      <c r="Q184" s="36" t="s">
        <v>222</v>
      </c>
      <c r="R184" s="36" t="s">
        <v>223</v>
      </c>
      <c r="S184" s="36"/>
      <c r="T184" s="112" t="s">
        <v>729</v>
      </c>
      <c r="U184" s="109">
        <f t="shared" ca="1" si="15"/>
        <v>43438</v>
      </c>
      <c r="V184" s="109">
        <f t="shared" ca="1" si="16"/>
        <v>43458</v>
      </c>
      <c r="W184" s="109">
        <f t="shared" si="17"/>
        <v>43466</v>
      </c>
      <c r="X184" s="109">
        <f>X182</f>
        <v>43830</v>
      </c>
      <c r="Y184" s="38">
        <v>128030</v>
      </c>
      <c r="Z184" s="39"/>
      <c r="AA184" s="39"/>
      <c r="AB184" s="37">
        <f t="shared" si="14"/>
        <v>128030</v>
      </c>
      <c r="AC184" s="36"/>
      <c r="AD184" s="36" t="s">
        <v>504</v>
      </c>
      <c r="AE184" s="36" t="s">
        <v>378</v>
      </c>
      <c r="AF184" s="36"/>
      <c r="AG184" s="36"/>
      <c r="AH184" s="175" t="s">
        <v>505</v>
      </c>
      <c r="AI184" s="36" t="s">
        <v>202</v>
      </c>
      <c r="AJ184" s="36" t="s">
        <v>202</v>
      </c>
      <c r="AK184" s="36"/>
      <c r="AL184" s="36"/>
      <c r="AM184" s="1"/>
      <c r="AN184" s="40"/>
      <c r="AO184" s="40"/>
      <c r="AP184" s="40"/>
      <c r="AQ184" s="41"/>
    </row>
    <row r="185" spans="1:43" ht="60.75" customHeight="1" x14ac:dyDescent="0.25">
      <c r="A185" s="34">
        <v>2018</v>
      </c>
      <c r="B185" s="35"/>
      <c r="C185" s="36"/>
      <c r="D185" s="36" t="s">
        <v>198</v>
      </c>
      <c r="E185" s="36" t="s">
        <v>287</v>
      </c>
      <c r="F185" s="36" t="s">
        <v>287</v>
      </c>
      <c r="G185" s="36"/>
      <c r="H185" s="36"/>
      <c r="I185" s="117" t="s">
        <v>286</v>
      </c>
      <c r="J185" s="36" t="s">
        <v>208</v>
      </c>
      <c r="K185" s="36">
        <v>876</v>
      </c>
      <c r="L185" s="36" t="s">
        <v>209</v>
      </c>
      <c r="M185" s="37">
        <v>1</v>
      </c>
      <c r="N185" s="36">
        <v>34406000000</v>
      </c>
      <c r="O185" s="36" t="s">
        <v>210</v>
      </c>
      <c r="P185" s="36" t="s">
        <v>198</v>
      </c>
      <c r="Q185" s="36" t="s">
        <v>222</v>
      </c>
      <c r="R185" s="36" t="s">
        <v>223</v>
      </c>
      <c r="S185" s="36"/>
      <c r="T185" s="112" t="s">
        <v>729</v>
      </c>
      <c r="U185" s="109">
        <f t="shared" ca="1" si="15"/>
        <v>43438</v>
      </c>
      <c r="V185" s="109">
        <f t="shared" ca="1" si="16"/>
        <v>43458</v>
      </c>
      <c r="W185" s="109">
        <f t="shared" si="17"/>
        <v>43466</v>
      </c>
      <c r="X185" s="109">
        <f>X182</f>
        <v>43830</v>
      </c>
      <c r="Y185" s="179">
        <v>1092760</v>
      </c>
      <c r="Z185" s="177"/>
      <c r="AA185" s="39"/>
      <c r="AB185" s="37">
        <f t="shared" si="14"/>
        <v>1092760</v>
      </c>
      <c r="AC185" s="36"/>
      <c r="AD185" s="36" t="s">
        <v>288</v>
      </c>
      <c r="AE185" s="36" t="s">
        <v>200</v>
      </c>
      <c r="AF185" s="36"/>
      <c r="AG185" s="36"/>
      <c r="AH185" s="175" t="s">
        <v>289</v>
      </c>
      <c r="AI185" s="36" t="s">
        <v>202</v>
      </c>
      <c r="AJ185" s="36" t="s">
        <v>202</v>
      </c>
      <c r="AK185" s="36"/>
      <c r="AL185" s="36"/>
      <c r="AM185" s="1"/>
      <c r="AN185" s="40"/>
      <c r="AO185" s="40"/>
      <c r="AP185" s="40"/>
      <c r="AQ185" s="41"/>
    </row>
    <row r="186" spans="1:43" ht="57" customHeight="1" x14ac:dyDescent="0.25">
      <c r="A186" s="34">
        <v>2018</v>
      </c>
      <c r="B186" s="35"/>
      <c r="C186" s="36"/>
      <c r="D186" s="36" t="s">
        <v>198</v>
      </c>
      <c r="E186" s="36" t="s">
        <v>291</v>
      </c>
      <c r="F186" s="36" t="s">
        <v>291</v>
      </c>
      <c r="G186" s="36"/>
      <c r="H186" s="36"/>
      <c r="I186" s="117" t="s">
        <v>293</v>
      </c>
      <c r="J186" s="36" t="s">
        <v>208</v>
      </c>
      <c r="K186" s="36">
        <v>876</v>
      </c>
      <c r="L186" s="36" t="s">
        <v>209</v>
      </c>
      <c r="M186" s="37">
        <v>1</v>
      </c>
      <c r="N186" s="36">
        <v>34406000000</v>
      </c>
      <c r="O186" s="36" t="s">
        <v>210</v>
      </c>
      <c r="P186" s="36" t="s">
        <v>198</v>
      </c>
      <c r="Q186" s="36" t="s">
        <v>737</v>
      </c>
      <c r="R186" s="36" t="s">
        <v>223</v>
      </c>
      <c r="S186" s="36"/>
      <c r="T186" s="112" t="s">
        <v>729</v>
      </c>
      <c r="U186" s="109">
        <f t="shared" ca="1" si="15"/>
        <v>43438</v>
      </c>
      <c r="V186" s="109">
        <f t="shared" ca="1" si="16"/>
        <v>43458</v>
      </c>
      <c r="W186" s="109">
        <f t="shared" si="17"/>
        <v>43466</v>
      </c>
      <c r="X186" s="109">
        <f>X182</f>
        <v>43830</v>
      </c>
      <c r="Y186" s="179">
        <v>181535.2</v>
      </c>
      <c r="Z186" s="176"/>
      <c r="AA186" s="39"/>
      <c r="AB186" s="37">
        <f t="shared" si="14"/>
        <v>181535.2</v>
      </c>
      <c r="AC186" s="36"/>
      <c r="AD186" s="36" t="s">
        <v>290</v>
      </c>
      <c r="AE186" s="36" t="s">
        <v>200</v>
      </c>
      <c r="AF186" s="36"/>
      <c r="AG186" s="36"/>
      <c r="AH186" s="175" t="s">
        <v>292</v>
      </c>
      <c r="AI186" s="36" t="s">
        <v>202</v>
      </c>
      <c r="AJ186" s="36" t="s">
        <v>202</v>
      </c>
      <c r="AK186" s="36"/>
      <c r="AL186" s="36"/>
      <c r="AM186" s="36"/>
      <c r="AN186" s="40"/>
      <c r="AO186" s="40"/>
      <c r="AP186" s="40"/>
      <c r="AQ186" s="41"/>
    </row>
    <row r="187" spans="1:43" ht="39.75" customHeight="1" x14ac:dyDescent="0.25">
      <c r="A187" s="34">
        <v>2018</v>
      </c>
      <c r="B187" s="35"/>
      <c r="C187" s="36"/>
      <c r="D187" s="36" t="s">
        <v>198</v>
      </c>
      <c r="E187" s="36" t="s">
        <v>539</v>
      </c>
      <c r="F187" s="36" t="s">
        <v>539</v>
      </c>
      <c r="G187" s="36"/>
      <c r="H187" s="36"/>
      <c r="I187" s="117" t="s">
        <v>736</v>
      </c>
      <c r="J187" s="36" t="s">
        <v>436</v>
      </c>
      <c r="K187" s="36">
        <v>876</v>
      </c>
      <c r="L187" s="36" t="s">
        <v>209</v>
      </c>
      <c r="M187" s="37">
        <v>1</v>
      </c>
      <c r="N187" s="36">
        <v>34406000000</v>
      </c>
      <c r="O187" s="36" t="s">
        <v>210</v>
      </c>
      <c r="P187" s="36" t="s">
        <v>198</v>
      </c>
      <c r="Q187" s="36" t="s">
        <v>222</v>
      </c>
      <c r="R187" s="36" t="s">
        <v>223</v>
      </c>
      <c r="S187" s="36"/>
      <c r="T187" s="112" t="s">
        <v>729</v>
      </c>
      <c r="U187" s="109">
        <f t="shared" ca="1" si="15"/>
        <v>43438</v>
      </c>
      <c r="V187" s="109">
        <f t="shared" ca="1" si="16"/>
        <v>43458</v>
      </c>
      <c r="W187" s="109">
        <f t="shared" si="17"/>
        <v>43466</v>
      </c>
      <c r="X187" s="109">
        <f>X182</f>
        <v>43830</v>
      </c>
      <c r="Y187" s="179">
        <v>621110</v>
      </c>
      <c r="Z187" s="39"/>
      <c r="AA187" s="39"/>
      <c r="AB187" s="37">
        <f t="shared" si="14"/>
        <v>621110</v>
      </c>
      <c r="AC187" s="36"/>
      <c r="AD187" s="36" t="s">
        <v>542</v>
      </c>
      <c r="AE187" s="36" t="s">
        <v>378</v>
      </c>
      <c r="AF187" s="36"/>
      <c r="AG187" s="36"/>
      <c r="AH187" s="175" t="s">
        <v>543</v>
      </c>
      <c r="AI187" s="36" t="s">
        <v>202</v>
      </c>
      <c r="AJ187" s="36" t="s">
        <v>202</v>
      </c>
      <c r="AK187" s="36"/>
      <c r="AL187" s="36"/>
      <c r="AM187" s="36"/>
      <c r="AN187" s="40"/>
      <c r="AO187" s="40"/>
      <c r="AP187" s="40"/>
      <c r="AQ187" s="41"/>
    </row>
    <row r="188" spans="1:43" ht="41.25" customHeight="1" x14ac:dyDescent="0.25">
      <c r="A188" s="34">
        <v>2018</v>
      </c>
      <c r="B188" s="35"/>
      <c r="C188" s="36"/>
      <c r="D188" s="36" t="s">
        <v>198</v>
      </c>
      <c r="E188" s="36" t="s">
        <v>522</v>
      </c>
      <c r="F188" s="36" t="s">
        <v>523</v>
      </c>
      <c r="G188" s="36"/>
      <c r="H188" s="36"/>
      <c r="I188" s="117" t="s">
        <v>519</v>
      </c>
      <c r="J188" s="36" t="s">
        <v>436</v>
      </c>
      <c r="K188" s="36">
        <v>876</v>
      </c>
      <c r="L188" s="36" t="s">
        <v>209</v>
      </c>
      <c r="M188" s="37">
        <v>1</v>
      </c>
      <c r="N188" s="36">
        <v>34406000000</v>
      </c>
      <c r="O188" s="36" t="s">
        <v>210</v>
      </c>
      <c r="P188" s="36" t="s">
        <v>198</v>
      </c>
      <c r="Q188" s="36" t="s">
        <v>222</v>
      </c>
      <c r="R188" s="36" t="s">
        <v>223</v>
      </c>
      <c r="S188" s="36"/>
      <c r="T188" s="112" t="s">
        <v>729</v>
      </c>
      <c r="U188" s="109">
        <f t="shared" ca="1" si="15"/>
        <v>43438</v>
      </c>
      <c r="V188" s="109">
        <f t="shared" ca="1" si="16"/>
        <v>43458</v>
      </c>
      <c r="W188" s="109">
        <f t="shared" si="17"/>
        <v>43466</v>
      </c>
      <c r="X188" s="109">
        <f>X182</f>
        <v>43830</v>
      </c>
      <c r="Y188" s="38">
        <v>159600</v>
      </c>
      <c r="Z188" s="39"/>
      <c r="AA188" s="39"/>
      <c r="AB188" s="37">
        <f t="shared" si="14"/>
        <v>159600</v>
      </c>
      <c r="AC188" s="36"/>
      <c r="AD188" s="36" t="s">
        <v>525</v>
      </c>
      <c r="AE188" s="36" t="s">
        <v>378</v>
      </c>
      <c r="AF188" s="36"/>
      <c r="AG188" s="36"/>
      <c r="AH188" s="175" t="s">
        <v>528</v>
      </c>
      <c r="AI188" s="36" t="s">
        <v>202</v>
      </c>
      <c r="AJ188" s="36" t="s">
        <v>202</v>
      </c>
      <c r="AK188" s="36"/>
      <c r="AL188" s="36"/>
      <c r="AM188" s="36"/>
      <c r="AN188" s="40"/>
      <c r="AO188" s="40"/>
      <c r="AP188" s="40"/>
      <c r="AQ188" s="41"/>
    </row>
    <row r="189" spans="1:43" s="148" customFormat="1" ht="101.25" customHeight="1" x14ac:dyDescent="0.25">
      <c r="A189" s="137">
        <v>2018</v>
      </c>
      <c r="B189" s="155"/>
      <c r="C189" s="138"/>
      <c r="D189" s="138" t="s">
        <v>198</v>
      </c>
      <c r="E189" s="138" t="s">
        <v>392</v>
      </c>
      <c r="F189" s="138" t="s">
        <v>735</v>
      </c>
      <c r="G189" s="138"/>
      <c r="H189" s="138"/>
      <c r="I189" s="275" t="s">
        <v>730</v>
      </c>
      <c r="J189" s="138" t="s">
        <v>436</v>
      </c>
      <c r="K189" s="138">
        <v>876</v>
      </c>
      <c r="L189" s="138" t="s">
        <v>209</v>
      </c>
      <c r="M189" s="170">
        <v>1</v>
      </c>
      <c r="N189" s="138">
        <v>34406000000</v>
      </c>
      <c r="O189" s="138" t="s">
        <v>210</v>
      </c>
      <c r="P189" s="138" t="s">
        <v>198</v>
      </c>
      <c r="Q189" s="138" t="s">
        <v>222</v>
      </c>
      <c r="R189" s="138" t="s">
        <v>223</v>
      </c>
      <c r="S189" s="138"/>
      <c r="T189" s="156" t="s">
        <v>729</v>
      </c>
      <c r="U189" s="178">
        <f t="shared" ca="1" si="15"/>
        <v>43438</v>
      </c>
      <c r="V189" s="178">
        <f t="shared" ca="1" si="16"/>
        <v>43458</v>
      </c>
      <c r="W189" s="178">
        <f t="shared" si="17"/>
        <v>43466</v>
      </c>
      <c r="X189" s="178">
        <v>43555</v>
      </c>
      <c r="Y189" s="142">
        <v>547010</v>
      </c>
      <c r="Z189" s="143"/>
      <c r="AA189" s="143"/>
      <c r="AB189" s="170">
        <f t="shared" si="14"/>
        <v>547010</v>
      </c>
      <c r="AC189" s="138"/>
      <c r="AD189" s="138"/>
      <c r="AE189" s="138" t="s">
        <v>378</v>
      </c>
      <c r="AF189" s="138"/>
      <c r="AG189" s="138"/>
      <c r="AH189" s="138"/>
      <c r="AI189" s="138"/>
      <c r="AJ189" s="138"/>
      <c r="AK189" s="138"/>
      <c r="AL189" s="138"/>
      <c r="AM189" s="138"/>
      <c r="AN189" s="146"/>
      <c r="AO189" s="146"/>
      <c r="AP189" s="146"/>
      <c r="AQ189" s="147"/>
    </row>
    <row r="190" spans="1:43" ht="71.25" customHeight="1" x14ac:dyDescent="0.25">
      <c r="A190" s="34">
        <v>2018</v>
      </c>
      <c r="B190" s="35"/>
      <c r="C190" s="36"/>
      <c r="D190" s="36" t="s">
        <v>198</v>
      </c>
      <c r="E190" s="36" t="s">
        <v>497</v>
      </c>
      <c r="F190" s="36" t="s">
        <v>497</v>
      </c>
      <c r="G190" s="36"/>
      <c r="H190" s="36"/>
      <c r="I190" s="117" t="s">
        <v>511</v>
      </c>
      <c r="J190" s="36" t="s">
        <v>436</v>
      </c>
      <c r="K190" s="36">
        <v>876</v>
      </c>
      <c r="L190" s="36" t="s">
        <v>209</v>
      </c>
      <c r="M190" s="37">
        <v>1</v>
      </c>
      <c r="N190" s="36">
        <v>34406000000</v>
      </c>
      <c r="O190" s="36" t="s">
        <v>210</v>
      </c>
      <c r="P190" s="36" t="s">
        <v>198</v>
      </c>
      <c r="Q190" s="36" t="s">
        <v>222</v>
      </c>
      <c r="R190" s="36" t="s">
        <v>223</v>
      </c>
      <c r="S190" s="36"/>
      <c r="T190" s="112" t="s">
        <v>729</v>
      </c>
      <c r="U190" s="109">
        <v>43476</v>
      </c>
      <c r="V190" s="109">
        <v>43496</v>
      </c>
      <c r="W190" s="109">
        <v>43497</v>
      </c>
      <c r="X190" s="109">
        <v>43861</v>
      </c>
      <c r="Y190" s="38">
        <v>103360</v>
      </c>
      <c r="Z190" s="39"/>
      <c r="AA190" s="39"/>
      <c r="AB190" s="37">
        <f t="shared" si="14"/>
        <v>103360</v>
      </c>
      <c r="AC190" s="36"/>
      <c r="AD190" s="36" t="s">
        <v>504</v>
      </c>
      <c r="AE190" s="36" t="s">
        <v>378</v>
      </c>
      <c r="AF190" s="36"/>
      <c r="AG190" s="36"/>
      <c r="AH190" s="175" t="s">
        <v>505</v>
      </c>
      <c r="AI190" s="36" t="s">
        <v>202</v>
      </c>
      <c r="AJ190" s="36" t="s">
        <v>202</v>
      </c>
      <c r="AK190" s="36"/>
      <c r="AL190" s="36"/>
      <c r="AM190" s="1"/>
      <c r="AN190" s="40"/>
      <c r="AO190" s="40"/>
      <c r="AP190" s="40"/>
      <c r="AQ190" s="41"/>
    </row>
    <row r="191" spans="1:43" ht="70.5" customHeight="1" x14ac:dyDescent="0.25">
      <c r="A191" s="34">
        <v>2018</v>
      </c>
      <c r="B191" s="35"/>
      <c r="C191" s="36"/>
      <c r="D191" s="36" t="s">
        <v>198</v>
      </c>
      <c r="E191" s="36" t="s">
        <v>437</v>
      </c>
      <c r="F191" s="36" t="s">
        <v>437</v>
      </c>
      <c r="G191" s="36"/>
      <c r="H191" s="36"/>
      <c r="I191" s="36" t="s">
        <v>438</v>
      </c>
      <c r="J191" s="36" t="s">
        <v>436</v>
      </c>
      <c r="K191" s="36">
        <v>876</v>
      </c>
      <c r="L191" s="36" t="s">
        <v>209</v>
      </c>
      <c r="M191" s="37">
        <v>1</v>
      </c>
      <c r="N191" s="36">
        <v>34406000000</v>
      </c>
      <c r="O191" s="36" t="s">
        <v>210</v>
      </c>
      <c r="P191" s="36" t="s">
        <v>198</v>
      </c>
      <c r="Q191" s="36" t="s">
        <v>204</v>
      </c>
      <c r="R191" s="36" t="s">
        <v>203</v>
      </c>
      <c r="S191" s="36" t="s">
        <v>444</v>
      </c>
      <c r="T191" s="111" t="s">
        <v>275</v>
      </c>
      <c r="U191" s="109">
        <v>43462</v>
      </c>
      <c r="V191" s="109">
        <v>43462</v>
      </c>
      <c r="W191" s="109">
        <v>43466</v>
      </c>
      <c r="X191" s="109">
        <v>43830</v>
      </c>
      <c r="Y191" s="38">
        <v>241200</v>
      </c>
      <c r="Z191" s="39"/>
      <c r="AA191" s="39"/>
      <c r="AB191" s="37">
        <f t="shared" si="14"/>
        <v>241200</v>
      </c>
      <c r="AC191" s="36"/>
      <c r="AD191" s="36" t="s">
        <v>441</v>
      </c>
      <c r="AE191" s="36" t="s">
        <v>378</v>
      </c>
      <c r="AF191" s="36"/>
      <c r="AG191" s="36"/>
      <c r="AH191" s="175" t="s">
        <v>442</v>
      </c>
      <c r="AI191" s="36" t="s">
        <v>202</v>
      </c>
      <c r="AJ191" s="36" t="s">
        <v>202</v>
      </c>
      <c r="AK191" s="36"/>
      <c r="AL191" s="36"/>
      <c r="AM191" s="1"/>
      <c r="AN191" s="40"/>
      <c r="AO191" s="40"/>
      <c r="AP191" s="40"/>
      <c r="AQ191" s="41"/>
    </row>
    <row r="192" spans="1:43" ht="15.75" customHeight="1" x14ac:dyDescent="0.25">
      <c r="A192" s="34">
        <v>2018</v>
      </c>
      <c r="B192" s="35"/>
      <c r="C192" s="36"/>
      <c r="D192" s="36" t="s">
        <v>198</v>
      </c>
      <c r="E192" s="36"/>
      <c r="F192" s="36"/>
      <c r="G192" s="36"/>
      <c r="H192" s="36"/>
      <c r="I192" s="36"/>
      <c r="J192" s="36"/>
      <c r="K192" s="36"/>
      <c r="L192" s="36"/>
      <c r="M192" s="37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8"/>
      <c r="Z192" s="39"/>
      <c r="AA192" s="39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1"/>
      <c r="AN192" s="40"/>
      <c r="AO192" s="40"/>
      <c r="AP192" s="40"/>
      <c r="AQ192" s="41"/>
    </row>
    <row r="193" spans="1:43" ht="15.75" customHeight="1" x14ac:dyDescent="0.25">
      <c r="A193" s="34">
        <v>2018</v>
      </c>
      <c r="B193" s="35"/>
      <c r="C193" s="36"/>
      <c r="D193" s="36" t="s">
        <v>198</v>
      </c>
      <c r="E193" s="36"/>
      <c r="F193" s="36"/>
      <c r="G193" s="36"/>
      <c r="H193" s="36"/>
      <c r="I193" s="36"/>
      <c r="J193" s="36"/>
      <c r="K193" s="36"/>
      <c r="L193" s="36"/>
      <c r="M193" s="37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8"/>
      <c r="Z193" s="39"/>
      <c r="AA193" s="39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1"/>
      <c r="AN193" s="40"/>
      <c r="AO193" s="40"/>
      <c r="AP193" s="40"/>
      <c r="AQ193" s="41"/>
    </row>
    <row r="194" spans="1:43" ht="15.75" customHeight="1" x14ac:dyDescent="0.25">
      <c r="A194" s="34">
        <v>2018</v>
      </c>
      <c r="B194" s="35"/>
      <c r="C194" s="36"/>
      <c r="D194" s="36" t="s">
        <v>198</v>
      </c>
      <c r="E194" s="36"/>
      <c r="F194" s="36"/>
      <c r="G194" s="36"/>
      <c r="H194" s="36"/>
      <c r="I194" s="36"/>
      <c r="J194" s="36"/>
      <c r="K194" s="36"/>
      <c r="L194" s="36"/>
      <c r="M194" s="37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8"/>
      <c r="Z194" s="42"/>
      <c r="AA194" s="42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1"/>
      <c r="AN194" s="40"/>
      <c r="AO194" s="40"/>
      <c r="AP194" s="40"/>
      <c r="AQ194" s="41"/>
    </row>
    <row r="195" spans="1:43" ht="15.75" customHeight="1" x14ac:dyDescent="0.25">
      <c r="A195" s="34">
        <v>2018</v>
      </c>
      <c r="B195" s="35"/>
      <c r="C195" s="36"/>
      <c r="D195" s="36" t="s">
        <v>198</v>
      </c>
      <c r="E195" s="36"/>
      <c r="F195" s="36"/>
      <c r="G195" s="36"/>
      <c r="H195" s="36"/>
      <c r="I195" s="36"/>
      <c r="J195" s="36"/>
      <c r="K195" s="36"/>
      <c r="L195" s="36"/>
      <c r="M195" s="37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8"/>
      <c r="Z195" s="43"/>
      <c r="AA195" s="43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58"/>
      <c r="AM195" s="58"/>
      <c r="AN195" s="40"/>
      <c r="AO195" s="40"/>
      <c r="AP195" s="40"/>
      <c r="AQ195" s="41"/>
    </row>
    <row r="196" spans="1:43" ht="15" customHeight="1" x14ac:dyDescent="0.25">
      <c r="A196" s="262" t="s">
        <v>66</v>
      </c>
      <c r="B196" s="263"/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63"/>
      <c r="AG196" s="263"/>
      <c r="AH196" s="263"/>
      <c r="AI196" s="263"/>
      <c r="AJ196" s="263"/>
      <c r="AK196" s="263"/>
      <c r="AL196" s="66" t="s">
        <v>64</v>
      </c>
      <c r="AM196" s="66"/>
      <c r="AN196" s="255"/>
      <c r="AO196" s="264"/>
      <c r="AP196" s="254"/>
      <c r="AQ196" s="256"/>
    </row>
    <row r="197" spans="1:43" ht="15.75" customHeight="1" x14ac:dyDescent="0.25">
      <c r="A197" s="34"/>
      <c r="B197" s="35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7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8"/>
      <c r="Z197" s="42"/>
      <c r="AA197" s="42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1"/>
      <c r="AN197" s="40"/>
      <c r="AO197" s="40"/>
      <c r="AP197" s="40"/>
      <c r="AQ197" s="41"/>
    </row>
    <row r="198" spans="1:43" ht="15.75" customHeight="1" x14ac:dyDescent="0.25">
      <c r="A198" s="34"/>
      <c r="B198" s="35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7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8"/>
      <c r="Z198" s="42"/>
      <c r="AA198" s="42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1"/>
      <c r="AN198" s="40"/>
      <c r="AO198" s="40"/>
      <c r="AP198" s="40"/>
      <c r="AQ198" s="41"/>
    </row>
    <row r="199" spans="1:43" ht="15.75" customHeight="1" x14ac:dyDescent="0.25">
      <c r="A199" s="34"/>
      <c r="B199" s="35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7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8"/>
      <c r="Z199" s="42"/>
      <c r="AA199" s="42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1"/>
      <c r="AN199" s="40"/>
      <c r="AO199" s="40"/>
      <c r="AP199" s="40"/>
      <c r="AQ199" s="41"/>
    </row>
    <row r="200" spans="1:43" ht="15.75" customHeight="1" thickBot="1" x14ac:dyDescent="0.3">
      <c r="A200" s="22"/>
      <c r="B200" s="23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5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57"/>
      <c r="Z200" s="132"/>
      <c r="AA200" s="132"/>
      <c r="AB200" s="58"/>
      <c r="AC200" s="58"/>
      <c r="AD200" s="58"/>
      <c r="AE200" s="58"/>
      <c r="AF200" s="58"/>
      <c r="AG200" s="58"/>
      <c r="AH200" s="58"/>
      <c r="AI200" s="44"/>
      <c r="AJ200" s="44"/>
      <c r="AK200" s="44"/>
      <c r="AL200" s="44"/>
      <c r="AM200" s="44"/>
      <c r="AN200" s="47"/>
      <c r="AO200" s="47"/>
      <c r="AP200" s="47"/>
      <c r="AQ200" s="17"/>
    </row>
    <row r="201" spans="1:43" ht="27" customHeight="1" x14ac:dyDescent="0.25">
      <c r="A201" s="237" t="s">
        <v>55</v>
      </c>
      <c r="B201" s="238"/>
      <c r="C201" s="238"/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134">
        <f>SUM(Y25:Y173)+Y193+Y194+Y195+Y197+Y198+Y199+Y200+Y180+Y181+Y182+Y183+Y184+Y185+Y186+Y187+Y188+Y189+Y190+Y191+Y192</f>
        <v>188642888.03800008</v>
      </c>
      <c r="Z201" s="135">
        <f>SUM(Z25:Z177)+Z193+Z194+Z195+Z197+Z198+Z199+Z200</f>
        <v>0</v>
      </c>
      <c r="AA201" s="133">
        <f>SUM(AA25:AA173)+AA193+AA194+AA195+AA197+AA198+AA199+AA200</f>
        <v>184087844.39000008</v>
      </c>
      <c r="AB201" s="136">
        <f>SUM(AB25:AB173)+AB193+AB194+AB195+AB197+AB198+AB199+AB200</f>
        <v>415272.89</v>
      </c>
      <c r="AC201" s="239"/>
      <c r="AD201" s="239"/>
      <c r="AE201" s="239"/>
      <c r="AF201" s="239"/>
      <c r="AG201" s="239"/>
      <c r="AH201" s="240"/>
      <c r="AI201" s="9">
        <v>0</v>
      </c>
      <c r="AJ201" s="11">
        <v>0</v>
      </c>
      <c r="AK201" s="67">
        <v>0</v>
      </c>
      <c r="AL201" s="70" t="s">
        <v>732</v>
      </c>
      <c r="AM201" s="70"/>
      <c r="AN201" s="24" t="s">
        <v>46</v>
      </c>
      <c r="AO201" s="24" t="s">
        <v>46</v>
      </c>
      <c r="AP201" s="24" t="s">
        <v>46</v>
      </c>
      <c r="AQ201" s="25" t="s">
        <v>46</v>
      </c>
    </row>
    <row r="202" spans="1:43" ht="15" customHeight="1" x14ac:dyDescent="0.25">
      <c r="A202" s="229" t="s">
        <v>54</v>
      </c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">
        <f>SUM(Y25:Y152)</f>
        <v>175783253.08000004</v>
      </c>
      <c r="Z202" s="48">
        <f>SUM(Z25:Z152)</f>
        <v>0</v>
      </c>
      <c r="AA202" s="50">
        <f>SUM(AA25:AA152)</f>
        <v>175729253.08000004</v>
      </c>
      <c r="AB202" s="49">
        <f>SUM(AB25:AB152)</f>
        <v>54000</v>
      </c>
      <c r="AC202" s="231"/>
      <c r="AD202" s="231"/>
      <c r="AE202" s="231"/>
      <c r="AF202" s="231"/>
      <c r="AG202" s="231"/>
      <c r="AH202" s="235"/>
      <c r="AI202" s="48">
        <v>0</v>
      </c>
      <c r="AJ202" s="50">
        <v>0</v>
      </c>
      <c r="AK202" s="68">
        <v>0</v>
      </c>
      <c r="AL202" s="66" t="s">
        <v>717</v>
      </c>
      <c r="AM202" s="66"/>
      <c r="AN202" s="51" t="s">
        <v>46</v>
      </c>
      <c r="AO202" s="51" t="s">
        <v>46</v>
      </c>
      <c r="AP202" s="51" t="s">
        <v>46</v>
      </c>
      <c r="AQ202" s="52" t="s">
        <v>46</v>
      </c>
    </row>
    <row r="203" spans="1:43" ht="15" customHeight="1" x14ac:dyDescent="0.25">
      <c r="A203" s="229" t="s">
        <v>60</v>
      </c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">
        <f>SUM(Y153:Y163)</f>
        <v>930920.01</v>
      </c>
      <c r="Z203" s="48">
        <f>SUM(Z153:Z163)</f>
        <v>0</v>
      </c>
      <c r="AA203" s="50">
        <f>SUM(AA153:AA163)</f>
        <v>930920.01</v>
      </c>
      <c r="AB203" s="49">
        <f>SUM(AB153:AB163)</f>
        <v>0</v>
      </c>
      <c r="AC203" s="231"/>
      <c r="AD203" s="231"/>
      <c r="AE203" s="231"/>
      <c r="AF203" s="231"/>
      <c r="AG203" s="231"/>
      <c r="AH203" s="235"/>
      <c r="AI203" s="48">
        <v>0</v>
      </c>
      <c r="AJ203" s="50">
        <v>0</v>
      </c>
      <c r="AK203" s="68">
        <v>0</v>
      </c>
      <c r="AL203" s="66" t="s">
        <v>718</v>
      </c>
      <c r="AM203" s="66"/>
      <c r="AN203" s="51" t="s">
        <v>46</v>
      </c>
      <c r="AO203" s="51" t="s">
        <v>46</v>
      </c>
      <c r="AP203" s="51" t="s">
        <v>46</v>
      </c>
      <c r="AQ203" s="52" t="s">
        <v>46</v>
      </c>
    </row>
    <row r="204" spans="1:43" ht="15" customHeight="1" x14ac:dyDescent="0.25">
      <c r="A204" s="229" t="s">
        <v>48</v>
      </c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">
        <f>SUM(Y164:Y172)</f>
        <v>2973814.1900000004</v>
      </c>
      <c r="Z204" s="48">
        <f>SUM(Z167:Z171)</f>
        <v>0</v>
      </c>
      <c r="AA204" s="50">
        <f>SUM(AA164:AA172)</f>
        <v>2612541.3000000003</v>
      </c>
      <c r="AB204" s="49">
        <f>SUM(AB164:AB172)</f>
        <v>361272.89</v>
      </c>
      <c r="AC204" s="231"/>
      <c r="AD204" s="231"/>
      <c r="AE204" s="231"/>
      <c r="AF204" s="231"/>
      <c r="AG204" s="231"/>
      <c r="AH204" s="235"/>
      <c r="AI204" s="48">
        <v>0</v>
      </c>
      <c r="AJ204" s="50">
        <v>0</v>
      </c>
      <c r="AK204" s="68">
        <v>0</v>
      </c>
      <c r="AL204" s="66" t="s">
        <v>719</v>
      </c>
      <c r="AM204" s="66"/>
      <c r="AN204" s="51" t="s">
        <v>46</v>
      </c>
      <c r="AO204" s="51" t="s">
        <v>46</v>
      </c>
      <c r="AP204" s="51" t="s">
        <v>46</v>
      </c>
      <c r="AQ204" s="52" t="s">
        <v>46</v>
      </c>
    </row>
    <row r="205" spans="1:43" ht="15.75" customHeight="1" thickBot="1" x14ac:dyDescent="0.3">
      <c r="A205" s="223" t="s">
        <v>49</v>
      </c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3">
        <f>+Y173+Y180+Y181+Y182+Y183+Y184+Y185+Y186+Y187+Y188+Y189+Y190+Y191</f>
        <v>8954900.7580000013</v>
      </c>
      <c r="Z205" s="5">
        <f>SUM(Z172)</f>
        <v>0</v>
      </c>
      <c r="AA205" s="53">
        <f>+AA173</f>
        <v>4815130</v>
      </c>
      <c r="AB205" s="6">
        <f>SUM(AB180:AB191)</f>
        <v>4139770.7580000004</v>
      </c>
      <c r="AC205" s="225"/>
      <c r="AD205" s="225"/>
      <c r="AE205" s="225"/>
      <c r="AF205" s="225"/>
      <c r="AG205" s="225"/>
      <c r="AH205" s="236"/>
      <c r="AI205" s="5">
        <v>0</v>
      </c>
      <c r="AJ205" s="53">
        <v>0</v>
      </c>
      <c r="AK205" s="69">
        <v>0</v>
      </c>
      <c r="AL205" s="71" t="s">
        <v>733</v>
      </c>
      <c r="AM205" s="71"/>
      <c r="AN205" s="54" t="s">
        <v>46</v>
      </c>
      <c r="AO205" s="54" t="s">
        <v>46</v>
      </c>
      <c r="AP205" s="54" t="s">
        <v>46</v>
      </c>
      <c r="AQ205" s="18" t="s">
        <v>46</v>
      </c>
    </row>
    <row r="206" spans="1:43" ht="20.25" customHeight="1" x14ac:dyDescent="0.25">
      <c r="A206" s="245" t="s">
        <v>62</v>
      </c>
      <c r="B206" s="243"/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3"/>
      <c r="AJ206" s="243"/>
      <c r="AK206" s="243"/>
      <c r="AL206" s="64" t="s">
        <v>64</v>
      </c>
      <c r="AM206" s="64"/>
      <c r="AN206" s="241"/>
      <c r="AO206" s="242"/>
      <c r="AP206" s="243"/>
      <c r="AQ206" s="244"/>
    </row>
    <row r="207" spans="1:43" ht="15.75" customHeight="1" x14ac:dyDescent="0.25">
      <c r="A207" s="34"/>
      <c r="B207" s="35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7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8"/>
      <c r="Z207" s="55" t="s">
        <v>46</v>
      </c>
      <c r="AA207" s="50"/>
      <c r="AB207" s="50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1"/>
      <c r="AN207" s="40"/>
      <c r="AO207" s="40"/>
      <c r="AP207" s="40"/>
      <c r="AQ207" s="41"/>
    </row>
    <row r="208" spans="1:43" ht="15.75" customHeight="1" x14ac:dyDescent="0.25">
      <c r="A208" s="34"/>
      <c r="B208" s="35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7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8"/>
      <c r="Z208" s="42" t="s">
        <v>46</v>
      </c>
      <c r="AA208" s="50"/>
      <c r="AB208" s="50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1"/>
      <c r="AN208" s="40"/>
      <c r="AO208" s="40"/>
      <c r="AP208" s="40"/>
      <c r="AQ208" s="41"/>
    </row>
    <row r="209" spans="1:43" ht="15.75" customHeight="1" x14ac:dyDescent="0.25">
      <c r="A209" s="34"/>
      <c r="B209" s="35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7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8"/>
      <c r="Z209" s="42" t="s">
        <v>46</v>
      </c>
      <c r="AA209" s="50"/>
      <c r="AB209" s="50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1"/>
      <c r="AN209" s="40"/>
      <c r="AO209" s="40"/>
      <c r="AP209" s="40"/>
      <c r="AQ209" s="41"/>
    </row>
    <row r="210" spans="1:43" ht="15.75" customHeight="1" x14ac:dyDescent="0.25">
      <c r="A210" s="34"/>
      <c r="B210" s="35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7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8"/>
      <c r="Z210" s="42" t="s">
        <v>46</v>
      </c>
      <c r="AA210" s="50"/>
      <c r="AB210" s="50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1"/>
      <c r="AN210" s="40"/>
      <c r="AO210" s="40"/>
      <c r="AP210" s="40"/>
      <c r="AQ210" s="41"/>
    </row>
    <row r="211" spans="1:43" ht="15.75" customHeight="1" x14ac:dyDescent="0.25">
      <c r="A211" s="34"/>
      <c r="B211" s="35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7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8"/>
      <c r="Z211" s="42" t="s">
        <v>46</v>
      </c>
      <c r="AA211" s="50"/>
      <c r="AB211" s="50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1"/>
      <c r="AN211" s="40"/>
      <c r="AO211" s="40"/>
      <c r="AP211" s="40"/>
      <c r="AQ211" s="41"/>
    </row>
    <row r="212" spans="1:43" ht="15.75" customHeight="1" thickBot="1" x14ac:dyDescent="0.3">
      <c r="A212" s="22"/>
      <c r="B212" s="23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5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6"/>
      <c r="Z212" s="4" t="s">
        <v>46</v>
      </c>
      <c r="AA212" s="53"/>
      <c r="AB212" s="53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7"/>
      <c r="AO212" s="47"/>
      <c r="AP212" s="47"/>
      <c r="AQ212" s="17"/>
    </row>
    <row r="213" spans="1:43" ht="15.75" customHeight="1" x14ac:dyDescent="0.25">
      <c r="A213" s="232" t="s">
        <v>173</v>
      </c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8">
        <v>0</v>
      </c>
      <c r="Z213" s="42" t="s">
        <v>46</v>
      </c>
      <c r="AA213" s="9">
        <v>0</v>
      </c>
      <c r="AB213" s="10">
        <v>0</v>
      </c>
      <c r="AC213" s="234"/>
      <c r="AD213" s="234"/>
      <c r="AE213" s="234"/>
      <c r="AF213" s="234"/>
      <c r="AG213" s="234"/>
      <c r="AH213" s="234"/>
      <c r="AI213" s="8">
        <v>0</v>
      </c>
      <c r="AJ213" s="9">
        <v>0</v>
      </c>
      <c r="AK213" s="67">
        <v>0</v>
      </c>
      <c r="AL213" s="70" t="s">
        <v>174</v>
      </c>
      <c r="AM213" s="70"/>
      <c r="AN213" s="24" t="s">
        <v>46</v>
      </c>
      <c r="AO213" s="24" t="s">
        <v>46</v>
      </c>
      <c r="AP213" s="24" t="s">
        <v>46</v>
      </c>
      <c r="AQ213" s="25" t="s">
        <v>46</v>
      </c>
    </row>
    <row r="214" spans="1:43" ht="15.75" customHeight="1" x14ac:dyDescent="0.25">
      <c r="A214" s="229" t="s">
        <v>56</v>
      </c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">
        <v>0</v>
      </c>
      <c r="Z214" s="43" t="s">
        <v>46</v>
      </c>
      <c r="AA214" s="48">
        <v>0</v>
      </c>
      <c r="AB214" s="49">
        <v>0</v>
      </c>
      <c r="AC214" s="231"/>
      <c r="AD214" s="231"/>
      <c r="AE214" s="231"/>
      <c r="AF214" s="231"/>
      <c r="AG214" s="231"/>
      <c r="AH214" s="231"/>
      <c r="AI214" s="2">
        <v>0</v>
      </c>
      <c r="AJ214" s="48">
        <v>0</v>
      </c>
      <c r="AK214" s="68">
        <v>0</v>
      </c>
      <c r="AL214" s="66" t="s">
        <v>174</v>
      </c>
      <c r="AM214" s="66"/>
      <c r="AN214" s="51" t="s">
        <v>46</v>
      </c>
      <c r="AO214" s="51" t="s">
        <v>46</v>
      </c>
      <c r="AP214" s="51" t="s">
        <v>46</v>
      </c>
      <c r="AQ214" s="52" t="s">
        <v>46</v>
      </c>
    </row>
    <row r="215" spans="1:43" ht="15.75" customHeight="1" x14ac:dyDescent="0.25">
      <c r="A215" s="229" t="s">
        <v>47</v>
      </c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230"/>
      <c r="W215" s="230"/>
      <c r="X215" s="230"/>
      <c r="Y215" s="2">
        <v>0</v>
      </c>
      <c r="Z215" s="43" t="s">
        <v>46</v>
      </c>
      <c r="AA215" s="48">
        <v>0</v>
      </c>
      <c r="AB215" s="49">
        <v>0</v>
      </c>
      <c r="AC215" s="231"/>
      <c r="AD215" s="231"/>
      <c r="AE215" s="231"/>
      <c r="AF215" s="231"/>
      <c r="AG215" s="231"/>
      <c r="AH215" s="231"/>
      <c r="AI215" s="2">
        <v>0</v>
      </c>
      <c r="AJ215" s="48">
        <v>0</v>
      </c>
      <c r="AK215" s="68">
        <v>0</v>
      </c>
      <c r="AL215" s="66" t="s">
        <v>174</v>
      </c>
      <c r="AM215" s="66"/>
      <c r="AN215" s="51" t="s">
        <v>46</v>
      </c>
      <c r="AO215" s="51" t="s">
        <v>46</v>
      </c>
      <c r="AP215" s="51" t="s">
        <v>46</v>
      </c>
      <c r="AQ215" s="52" t="s">
        <v>46</v>
      </c>
    </row>
    <row r="216" spans="1:43" ht="15.75" customHeight="1" x14ac:dyDescent="0.25">
      <c r="A216" s="229" t="s">
        <v>48</v>
      </c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">
        <v>0</v>
      </c>
      <c r="Z216" s="43" t="s">
        <v>46</v>
      </c>
      <c r="AA216" s="48">
        <v>0</v>
      </c>
      <c r="AB216" s="49">
        <v>0</v>
      </c>
      <c r="AC216" s="231"/>
      <c r="AD216" s="231"/>
      <c r="AE216" s="231"/>
      <c r="AF216" s="231"/>
      <c r="AG216" s="231"/>
      <c r="AH216" s="231"/>
      <c r="AI216" s="2">
        <v>0</v>
      </c>
      <c r="AJ216" s="48">
        <v>0</v>
      </c>
      <c r="AK216" s="68">
        <v>0</v>
      </c>
      <c r="AL216" s="66" t="s">
        <v>174</v>
      </c>
      <c r="AM216" s="66"/>
      <c r="AN216" s="51" t="s">
        <v>46</v>
      </c>
      <c r="AO216" s="51" t="s">
        <v>46</v>
      </c>
      <c r="AP216" s="51" t="s">
        <v>46</v>
      </c>
      <c r="AQ216" s="52" t="s">
        <v>46</v>
      </c>
    </row>
    <row r="217" spans="1:43" ht="15.75" customHeight="1" thickBot="1" x14ac:dyDescent="0.3">
      <c r="A217" s="229" t="s">
        <v>49</v>
      </c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3">
        <v>0</v>
      </c>
      <c r="Z217" s="43" t="s">
        <v>46</v>
      </c>
      <c r="AA217" s="5">
        <v>0</v>
      </c>
      <c r="AB217" s="6">
        <v>0</v>
      </c>
      <c r="AC217" s="231"/>
      <c r="AD217" s="231"/>
      <c r="AE217" s="231"/>
      <c r="AF217" s="231"/>
      <c r="AG217" s="231"/>
      <c r="AH217" s="231"/>
      <c r="AI217" s="3">
        <v>0</v>
      </c>
      <c r="AJ217" s="5">
        <v>0</v>
      </c>
      <c r="AK217" s="69">
        <v>0</v>
      </c>
      <c r="AL217" s="66" t="s">
        <v>174</v>
      </c>
      <c r="AM217" s="66"/>
      <c r="AN217" s="51" t="s">
        <v>46</v>
      </c>
      <c r="AO217" s="51" t="s">
        <v>46</v>
      </c>
      <c r="AP217" s="51" t="s">
        <v>46</v>
      </c>
      <c r="AQ217" s="52" t="s">
        <v>46</v>
      </c>
    </row>
    <row r="218" spans="1:43" ht="15.75" customHeight="1" x14ac:dyDescent="0.25">
      <c r="A218" s="229" t="s">
        <v>57</v>
      </c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8">
        <v>0</v>
      </c>
      <c r="Z218" s="43" t="s">
        <v>46</v>
      </c>
      <c r="AA218" s="13" t="s">
        <v>46</v>
      </c>
      <c r="AB218" s="14" t="s">
        <v>46</v>
      </c>
      <c r="AC218" s="231"/>
      <c r="AD218" s="231"/>
      <c r="AE218" s="231"/>
      <c r="AF218" s="231"/>
      <c r="AG218" s="231"/>
      <c r="AH218" s="231"/>
      <c r="AI218" s="9">
        <v>0</v>
      </c>
      <c r="AJ218" s="11">
        <v>0</v>
      </c>
      <c r="AK218" s="10">
        <v>0</v>
      </c>
      <c r="AL218" s="220"/>
      <c r="AM218" s="221"/>
      <c r="AN218" s="221"/>
      <c r="AO218" s="221"/>
      <c r="AP218" s="221"/>
      <c r="AQ218" s="222"/>
    </row>
    <row r="219" spans="1:43" ht="15.75" customHeight="1" thickBot="1" x14ac:dyDescent="0.3">
      <c r="A219" s="223" t="s">
        <v>58</v>
      </c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3">
        <v>0</v>
      </c>
      <c r="Z219" s="4" t="s">
        <v>46</v>
      </c>
      <c r="AA219" s="7" t="s">
        <v>46</v>
      </c>
      <c r="AB219" s="15" t="s">
        <v>46</v>
      </c>
      <c r="AC219" s="225"/>
      <c r="AD219" s="225"/>
      <c r="AE219" s="225"/>
      <c r="AF219" s="225"/>
      <c r="AG219" s="225"/>
      <c r="AH219" s="225"/>
      <c r="AI219" s="5">
        <v>0</v>
      </c>
      <c r="AJ219" s="53">
        <v>0</v>
      </c>
      <c r="AK219" s="6">
        <v>0</v>
      </c>
      <c r="AL219" s="226"/>
      <c r="AM219" s="227"/>
      <c r="AN219" s="227"/>
      <c r="AO219" s="227"/>
      <c r="AP219" s="227"/>
      <c r="AQ219" s="228"/>
    </row>
    <row r="220" spans="1:43" ht="30.75" customHeight="1" x14ac:dyDescent="0.25">
      <c r="A220" s="242" t="s">
        <v>63</v>
      </c>
      <c r="B220" s="243"/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63" t="s">
        <v>720</v>
      </c>
      <c r="AM220" s="63"/>
      <c r="AN220" s="241"/>
      <c r="AO220" s="242"/>
      <c r="AP220" s="243"/>
      <c r="AQ220" s="244"/>
    </row>
    <row r="221" spans="1:43" ht="66.75" customHeight="1" x14ac:dyDescent="0.25">
      <c r="A221" s="34">
        <v>2018</v>
      </c>
      <c r="B221" s="35">
        <v>150</v>
      </c>
      <c r="C221" s="36"/>
      <c r="D221" s="108" t="s">
        <v>198</v>
      </c>
      <c r="E221" s="36" t="s">
        <v>375</v>
      </c>
      <c r="F221" s="36" t="s">
        <v>375</v>
      </c>
      <c r="G221" s="36"/>
      <c r="H221" s="36">
        <v>150</v>
      </c>
      <c r="I221" s="36" t="s">
        <v>373</v>
      </c>
      <c r="J221" s="36" t="s">
        <v>374</v>
      </c>
      <c r="K221" s="128">
        <v>876</v>
      </c>
      <c r="L221" s="36" t="s">
        <v>209</v>
      </c>
      <c r="M221" s="128">
        <v>1</v>
      </c>
      <c r="N221" s="36">
        <v>34406000000</v>
      </c>
      <c r="O221" s="36" t="s">
        <v>210</v>
      </c>
      <c r="P221" s="108" t="s">
        <v>198</v>
      </c>
      <c r="Q221" s="36" t="s">
        <v>222</v>
      </c>
      <c r="R221" s="36" t="s">
        <v>223</v>
      </c>
      <c r="S221" s="36"/>
      <c r="T221" s="112"/>
      <c r="U221" s="109"/>
      <c r="V221" s="109">
        <v>42793</v>
      </c>
      <c r="W221" s="109">
        <v>42795</v>
      </c>
      <c r="X221" s="109">
        <v>43159</v>
      </c>
      <c r="Y221" s="38">
        <v>192000</v>
      </c>
      <c r="Z221" s="42">
        <v>160000</v>
      </c>
      <c r="AA221" s="168">
        <v>32000</v>
      </c>
      <c r="AB221" s="39" t="s">
        <v>46</v>
      </c>
      <c r="AC221" s="36">
        <v>4</v>
      </c>
      <c r="AD221" s="36" t="s">
        <v>377</v>
      </c>
      <c r="AE221" s="36" t="s">
        <v>378</v>
      </c>
      <c r="AF221" s="36"/>
      <c r="AG221" s="36"/>
      <c r="AH221" s="36" t="s">
        <v>379</v>
      </c>
      <c r="AI221" s="36" t="s">
        <v>202</v>
      </c>
      <c r="AJ221" s="36" t="s">
        <v>202</v>
      </c>
      <c r="AK221" s="36"/>
      <c r="AL221" s="36"/>
      <c r="AM221" s="1"/>
      <c r="AN221" s="40"/>
      <c r="AO221" s="40"/>
      <c r="AP221" s="40"/>
      <c r="AQ221" s="41"/>
    </row>
    <row r="222" spans="1:43" ht="60" customHeight="1" x14ac:dyDescent="0.25">
      <c r="A222" s="34">
        <v>2018</v>
      </c>
      <c r="B222" s="35">
        <v>151</v>
      </c>
      <c r="C222" s="36"/>
      <c r="D222" s="108" t="s">
        <v>198</v>
      </c>
      <c r="E222" s="36" t="s">
        <v>468</v>
      </c>
      <c r="F222" s="36" t="s">
        <v>468</v>
      </c>
      <c r="G222" s="36"/>
      <c r="H222" s="36">
        <v>151</v>
      </c>
      <c r="I222" s="36" t="s">
        <v>469</v>
      </c>
      <c r="J222" s="36" t="s">
        <v>436</v>
      </c>
      <c r="K222" s="128">
        <v>876</v>
      </c>
      <c r="L222" s="36" t="s">
        <v>209</v>
      </c>
      <c r="M222" s="128">
        <v>1</v>
      </c>
      <c r="N222" s="36">
        <v>34406000000</v>
      </c>
      <c r="O222" s="36" t="s">
        <v>210</v>
      </c>
      <c r="P222" s="108" t="s">
        <v>198</v>
      </c>
      <c r="Q222" s="36" t="s">
        <v>204</v>
      </c>
      <c r="R222" s="36" t="s">
        <v>203</v>
      </c>
      <c r="S222" s="36" t="s">
        <v>550</v>
      </c>
      <c r="T222" s="112"/>
      <c r="U222" s="112"/>
      <c r="V222" s="131" t="s">
        <v>205</v>
      </c>
      <c r="W222" s="109">
        <v>43009</v>
      </c>
      <c r="X222" s="109">
        <v>43373</v>
      </c>
      <c r="Y222" s="38">
        <v>447480</v>
      </c>
      <c r="Z222" s="37">
        <v>111864</v>
      </c>
      <c r="AA222" s="168">
        <v>335616</v>
      </c>
      <c r="AB222" s="39" t="s">
        <v>46</v>
      </c>
      <c r="AC222" s="36">
        <v>4</v>
      </c>
      <c r="AD222" s="36" t="s">
        <v>474</v>
      </c>
      <c r="AE222" s="36" t="s">
        <v>378</v>
      </c>
      <c r="AF222" s="36"/>
      <c r="AG222" s="36"/>
      <c r="AH222" s="36" t="s">
        <v>475</v>
      </c>
      <c r="AI222" s="36" t="s">
        <v>202</v>
      </c>
      <c r="AJ222" s="36" t="s">
        <v>202</v>
      </c>
      <c r="AK222" s="36"/>
      <c r="AL222" s="56"/>
      <c r="AM222" s="16"/>
      <c r="AN222" s="40"/>
      <c r="AO222" s="40"/>
      <c r="AP222" s="40"/>
      <c r="AQ222" s="41"/>
    </row>
    <row r="223" spans="1:43" ht="59.25" customHeight="1" x14ac:dyDescent="0.25">
      <c r="A223" s="34">
        <v>2018</v>
      </c>
      <c r="B223" s="35">
        <v>152</v>
      </c>
      <c r="C223" s="36"/>
      <c r="D223" s="108" t="s">
        <v>198</v>
      </c>
      <c r="E223" s="36" t="s">
        <v>607</v>
      </c>
      <c r="F223" s="36" t="s">
        <v>545</v>
      </c>
      <c r="G223" s="36"/>
      <c r="H223" s="36">
        <v>152</v>
      </c>
      <c r="I223" s="117" t="s">
        <v>544</v>
      </c>
      <c r="J223" s="36" t="s">
        <v>436</v>
      </c>
      <c r="K223" s="128">
        <v>876</v>
      </c>
      <c r="L223" s="36" t="s">
        <v>209</v>
      </c>
      <c r="M223" s="128">
        <v>1</v>
      </c>
      <c r="N223" s="36">
        <v>34406000000</v>
      </c>
      <c r="O223" s="36" t="s">
        <v>210</v>
      </c>
      <c r="P223" s="108" t="s">
        <v>198</v>
      </c>
      <c r="Q223" s="36" t="s">
        <v>204</v>
      </c>
      <c r="R223" s="36" t="s">
        <v>203</v>
      </c>
      <c r="S223" s="36" t="s">
        <v>549</v>
      </c>
      <c r="T223" s="112"/>
      <c r="U223" s="112"/>
      <c r="V223" s="109">
        <v>42605</v>
      </c>
      <c r="W223" s="109">
        <v>42583</v>
      </c>
      <c r="X223" s="109">
        <v>44561</v>
      </c>
      <c r="Y223" s="57">
        <v>64527268</v>
      </c>
      <c r="Z223" s="126">
        <v>16876362.399999999</v>
      </c>
      <c r="AA223" s="171">
        <v>11912726.4</v>
      </c>
      <c r="AB223" s="37">
        <v>35738179.200000003</v>
      </c>
      <c r="AC223" s="36">
        <v>12</v>
      </c>
      <c r="AD223" s="36" t="s">
        <v>546</v>
      </c>
      <c r="AE223" s="36" t="s">
        <v>378</v>
      </c>
      <c r="AF223" s="36"/>
      <c r="AG223" s="36"/>
      <c r="AH223" s="36" t="s">
        <v>547</v>
      </c>
      <c r="AI223" s="36" t="s">
        <v>202</v>
      </c>
      <c r="AJ223" s="36" t="s">
        <v>202</v>
      </c>
      <c r="AK223" s="58"/>
      <c r="AL223" s="56"/>
      <c r="AM223" s="56"/>
      <c r="AN223" s="40"/>
      <c r="AO223" s="40"/>
      <c r="AP223" s="40"/>
      <c r="AQ223" s="41"/>
    </row>
    <row r="224" spans="1:43" ht="54" customHeight="1" x14ac:dyDescent="0.25">
      <c r="A224" s="34">
        <v>2018</v>
      </c>
      <c r="B224" s="35">
        <v>153</v>
      </c>
      <c r="C224" s="36"/>
      <c r="D224" s="108" t="s">
        <v>198</v>
      </c>
      <c r="E224" s="36" t="s">
        <v>607</v>
      </c>
      <c r="F224" s="36" t="s">
        <v>545</v>
      </c>
      <c r="G224" s="36"/>
      <c r="H224" s="36">
        <v>153</v>
      </c>
      <c r="I224" s="36" t="s">
        <v>551</v>
      </c>
      <c r="J224" s="36" t="s">
        <v>436</v>
      </c>
      <c r="K224" s="128">
        <v>876</v>
      </c>
      <c r="L224" s="36" t="s">
        <v>209</v>
      </c>
      <c r="M224" s="128">
        <v>1</v>
      </c>
      <c r="N224" s="36">
        <v>34406000000</v>
      </c>
      <c r="O224" s="36" t="s">
        <v>210</v>
      </c>
      <c r="P224" s="108" t="s">
        <v>198</v>
      </c>
      <c r="Q224" s="36" t="s">
        <v>204</v>
      </c>
      <c r="R224" s="36" t="s">
        <v>203</v>
      </c>
      <c r="S224" s="36" t="s">
        <v>548</v>
      </c>
      <c r="T224" s="112"/>
      <c r="U224" s="112"/>
      <c r="V224" s="109">
        <v>42605</v>
      </c>
      <c r="W224" s="109">
        <v>42583</v>
      </c>
      <c r="X224" s="109">
        <v>43830</v>
      </c>
      <c r="Y224" s="57">
        <v>7335915.9800000004</v>
      </c>
      <c r="Z224" s="39">
        <v>3041721.26</v>
      </c>
      <c r="AA224" s="171">
        <v>2147097.36</v>
      </c>
      <c r="AB224" s="126">
        <v>2147097.36</v>
      </c>
      <c r="AC224" s="36">
        <v>12</v>
      </c>
      <c r="AD224" s="36" t="s">
        <v>546</v>
      </c>
      <c r="AE224" s="36" t="s">
        <v>378</v>
      </c>
      <c r="AF224" s="36"/>
      <c r="AG224" s="36"/>
      <c r="AH224" s="36" t="s">
        <v>547</v>
      </c>
      <c r="AI224" s="36" t="s">
        <v>202</v>
      </c>
      <c r="AJ224" s="36" t="s">
        <v>202</v>
      </c>
      <c r="AK224" s="58"/>
      <c r="AL224" s="56"/>
      <c r="AM224" s="56"/>
      <c r="AN224" s="40"/>
      <c r="AO224" s="40"/>
      <c r="AP224" s="40"/>
      <c r="AQ224" s="41"/>
    </row>
    <row r="225" spans="1:43" ht="87" customHeight="1" x14ac:dyDescent="0.25">
      <c r="A225" s="34">
        <v>2018</v>
      </c>
      <c r="B225" s="35">
        <v>154</v>
      </c>
      <c r="C225" s="36"/>
      <c r="D225" s="108" t="s">
        <v>198</v>
      </c>
      <c r="E225" s="36" t="s">
        <v>608</v>
      </c>
      <c r="F225" s="36" t="s">
        <v>609</v>
      </c>
      <c r="G225" s="36"/>
      <c r="H225" s="36">
        <v>154</v>
      </c>
      <c r="I225" s="36" t="s">
        <v>552</v>
      </c>
      <c r="J225" s="36" t="s">
        <v>436</v>
      </c>
      <c r="K225" s="128">
        <v>876</v>
      </c>
      <c r="L225" s="36" t="s">
        <v>209</v>
      </c>
      <c r="M225" s="128">
        <v>1</v>
      </c>
      <c r="N225" s="36">
        <v>34406000000</v>
      </c>
      <c r="O225" s="36" t="s">
        <v>210</v>
      </c>
      <c r="P225" s="108" t="s">
        <v>198</v>
      </c>
      <c r="Q225" s="36" t="s">
        <v>204</v>
      </c>
      <c r="R225" s="36" t="s">
        <v>203</v>
      </c>
      <c r="S225" s="36" t="s">
        <v>553</v>
      </c>
      <c r="T225" s="112"/>
      <c r="U225" s="112"/>
      <c r="V225" s="109">
        <v>42605</v>
      </c>
      <c r="W225" s="109">
        <v>42552</v>
      </c>
      <c r="X225" s="109">
        <v>43830</v>
      </c>
      <c r="Y225" s="57">
        <v>6499299.6600000001</v>
      </c>
      <c r="Z225" s="122">
        <v>2785414.14</v>
      </c>
      <c r="AA225" s="171">
        <v>1856942.76</v>
      </c>
      <c r="AB225" s="122">
        <v>1856942.76</v>
      </c>
      <c r="AC225" s="36">
        <v>12</v>
      </c>
      <c r="AD225" s="36" t="s">
        <v>546</v>
      </c>
      <c r="AE225" s="36"/>
      <c r="AF225" s="36"/>
      <c r="AG225" s="36"/>
      <c r="AH225" s="36" t="s">
        <v>547</v>
      </c>
      <c r="AI225" s="36" t="s">
        <v>202</v>
      </c>
      <c r="AJ225" s="36" t="s">
        <v>202</v>
      </c>
      <c r="AK225" s="58"/>
      <c r="AL225" s="56"/>
      <c r="AM225" s="56"/>
      <c r="AN225" s="40"/>
      <c r="AO225" s="40"/>
      <c r="AP225" s="40"/>
      <c r="AQ225" s="41"/>
    </row>
    <row r="226" spans="1:43" ht="59.25" customHeight="1" x14ac:dyDescent="0.25">
      <c r="A226" s="34">
        <v>2018</v>
      </c>
      <c r="B226" s="35">
        <v>155</v>
      </c>
      <c r="C226" s="36"/>
      <c r="D226" s="108" t="s">
        <v>198</v>
      </c>
      <c r="E226" s="36" t="s">
        <v>610</v>
      </c>
      <c r="F226" s="36" t="s">
        <v>611</v>
      </c>
      <c r="G226" s="36"/>
      <c r="H226" s="36">
        <v>155</v>
      </c>
      <c r="I226" s="36" t="s">
        <v>554</v>
      </c>
      <c r="J226" s="36" t="s">
        <v>436</v>
      </c>
      <c r="K226" s="128">
        <v>876</v>
      </c>
      <c r="L226" s="36" t="s">
        <v>209</v>
      </c>
      <c r="M226" s="128">
        <v>1</v>
      </c>
      <c r="N226" s="36">
        <v>34406000000</v>
      </c>
      <c r="O226" s="36" t="s">
        <v>210</v>
      </c>
      <c r="P226" s="108" t="s">
        <v>198</v>
      </c>
      <c r="Q226" s="36" t="s">
        <v>204</v>
      </c>
      <c r="R226" s="36" t="s">
        <v>203</v>
      </c>
      <c r="S226" s="36" t="s">
        <v>555</v>
      </c>
      <c r="T226" s="112"/>
      <c r="U226" s="112"/>
      <c r="V226" s="109">
        <v>42704</v>
      </c>
      <c r="W226" s="109">
        <v>42675</v>
      </c>
      <c r="X226" s="109">
        <v>43830</v>
      </c>
      <c r="Y226" s="57">
        <f>+Z226+AA226+AB226</f>
        <v>7235998.3600000003</v>
      </c>
      <c r="Z226" s="122">
        <v>2665894.12</v>
      </c>
      <c r="AA226" s="171">
        <v>2285052.12</v>
      </c>
      <c r="AB226" s="122">
        <v>2285052.12</v>
      </c>
      <c r="AC226" s="36">
        <v>12</v>
      </c>
      <c r="AD226" s="36" t="s">
        <v>546</v>
      </c>
      <c r="AE226" s="36"/>
      <c r="AF226" s="36"/>
      <c r="AG226" s="36"/>
      <c r="AH226" s="36" t="s">
        <v>547</v>
      </c>
      <c r="AI226" s="36" t="s">
        <v>202</v>
      </c>
      <c r="AJ226" s="36" t="s">
        <v>202</v>
      </c>
      <c r="AK226" s="58"/>
      <c r="AL226" s="56"/>
      <c r="AM226" s="56"/>
      <c r="AN226" s="40"/>
      <c r="AO226" s="40"/>
      <c r="AP226" s="40"/>
      <c r="AQ226" s="41"/>
    </row>
    <row r="227" spans="1:43" ht="96.75" customHeight="1" x14ac:dyDescent="0.25">
      <c r="A227" s="34">
        <v>2018</v>
      </c>
      <c r="B227" s="35">
        <v>156</v>
      </c>
      <c r="C227" s="36"/>
      <c r="D227" s="108" t="s">
        <v>198</v>
      </c>
      <c r="E227" s="36" t="s">
        <v>608</v>
      </c>
      <c r="F227" s="36" t="s">
        <v>609</v>
      </c>
      <c r="G227" s="36"/>
      <c r="H227" s="36">
        <v>156</v>
      </c>
      <c r="I227" s="36" t="s">
        <v>556</v>
      </c>
      <c r="J227" s="36" t="s">
        <v>436</v>
      </c>
      <c r="K227" s="128">
        <v>876</v>
      </c>
      <c r="L227" s="36" t="s">
        <v>209</v>
      </c>
      <c r="M227" s="128">
        <v>1</v>
      </c>
      <c r="N227" s="36">
        <v>34406000000</v>
      </c>
      <c r="O227" s="36" t="s">
        <v>210</v>
      </c>
      <c r="P227" s="108" t="s">
        <v>198</v>
      </c>
      <c r="Q227" s="36" t="s">
        <v>204</v>
      </c>
      <c r="R227" s="36" t="s">
        <v>203</v>
      </c>
      <c r="S227" s="36" t="s">
        <v>559</v>
      </c>
      <c r="T227" s="112"/>
      <c r="U227" s="112"/>
      <c r="V227" s="109">
        <v>42779</v>
      </c>
      <c r="W227" s="109">
        <v>42705</v>
      </c>
      <c r="X227" s="109">
        <v>44561</v>
      </c>
      <c r="Y227" s="57">
        <v>699352.85</v>
      </c>
      <c r="Z227" s="122">
        <f>11214+(11214*8)+(11337*4)</f>
        <v>146274</v>
      </c>
      <c r="AA227" s="171">
        <f>+(11337*6)+(11789*6)</f>
        <v>138756</v>
      </c>
      <c r="AB227" s="122">
        <f>+Y227-Z227-AA227</f>
        <v>414322.85</v>
      </c>
      <c r="AC227" s="36">
        <v>12</v>
      </c>
      <c r="AD227" s="36" t="s">
        <v>546</v>
      </c>
      <c r="AE227" s="36"/>
      <c r="AF227" s="36"/>
      <c r="AG227" s="36"/>
      <c r="AH227" s="36" t="s">
        <v>547</v>
      </c>
      <c r="AI227" s="36" t="s">
        <v>202</v>
      </c>
      <c r="AJ227" s="36" t="s">
        <v>202</v>
      </c>
      <c r="AK227" s="58"/>
      <c r="AL227" s="56"/>
      <c r="AM227" s="56"/>
      <c r="AN227" s="40"/>
      <c r="AO227" s="40"/>
      <c r="AP227" s="40"/>
      <c r="AQ227" s="41"/>
    </row>
    <row r="228" spans="1:43" ht="104.25" customHeight="1" x14ac:dyDescent="0.25">
      <c r="A228" s="34">
        <v>2018</v>
      </c>
      <c r="B228" s="35">
        <v>157</v>
      </c>
      <c r="C228" s="36"/>
      <c r="D228" s="108" t="s">
        <v>198</v>
      </c>
      <c r="E228" s="36" t="s">
        <v>608</v>
      </c>
      <c r="F228" s="36" t="s">
        <v>609</v>
      </c>
      <c r="G228" s="36"/>
      <c r="H228" s="36">
        <v>157</v>
      </c>
      <c r="I228" s="36" t="s">
        <v>557</v>
      </c>
      <c r="J228" s="36" t="s">
        <v>436</v>
      </c>
      <c r="K228" s="128">
        <v>876</v>
      </c>
      <c r="L228" s="36" t="s">
        <v>209</v>
      </c>
      <c r="M228" s="128">
        <v>1</v>
      </c>
      <c r="N228" s="36">
        <v>34406000000</v>
      </c>
      <c r="O228" s="36" t="s">
        <v>210</v>
      </c>
      <c r="P228" s="108" t="s">
        <v>198</v>
      </c>
      <c r="Q228" s="36" t="s">
        <v>204</v>
      </c>
      <c r="R228" s="36" t="s">
        <v>203</v>
      </c>
      <c r="S228" s="36" t="s">
        <v>560</v>
      </c>
      <c r="T228" s="112"/>
      <c r="U228" s="112"/>
      <c r="V228" s="109">
        <v>42746</v>
      </c>
      <c r="W228" s="109">
        <v>42705</v>
      </c>
      <c r="X228" s="109">
        <v>44503</v>
      </c>
      <c r="Y228" s="57">
        <v>2047235.25</v>
      </c>
      <c r="Z228" s="122">
        <f>32055+(32055*8)+(32133*4)</f>
        <v>417027</v>
      </c>
      <c r="AA228" s="171">
        <f>+(32133*6)+(33418*6)</f>
        <v>393306</v>
      </c>
      <c r="AB228" s="122">
        <f>+Y228-Z228-AA228</f>
        <v>1236902.25</v>
      </c>
      <c r="AC228" s="36">
        <v>12</v>
      </c>
      <c r="AD228" s="36" t="s">
        <v>546</v>
      </c>
      <c r="AE228" s="36"/>
      <c r="AF228" s="36"/>
      <c r="AG228" s="36"/>
      <c r="AH228" s="36" t="s">
        <v>547</v>
      </c>
      <c r="AI228" s="36" t="s">
        <v>202</v>
      </c>
      <c r="AJ228" s="36" t="s">
        <v>202</v>
      </c>
      <c r="AK228" s="58"/>
      <c r="AL228" s="56"/>
      <c r="AM228" s="56"/>
      <c r="AN228" s="40"/>
      <c r="AO228" s="40"/>
      <c r="AP228" s="40"/>
      <c r="AQ228" s="41"/>
    </row>
    <row r="229" spans="1:43" ht="75" customHeight="1" x14ac:dyDescent="0.25">
      <c r="A229" s="34">
        <v>2018</v>
      </c>
      <c r="B229" s="35">
        <v>158</v>
      </c>
      <c r="C229" s="36"/>
      <c r="D229" s="108" t="s">
        <v>198</v>
      </c>
      <c r="E229" s="36" t="s">
        <v>607</v>
      </c>
      <c r="F229" s="36" t="s">
        <v>545</v>
      </c>
      <c r="G229" s="36"/>
      <c r="H229" s="36">
        <v>158</v>
      </c>
      <c r="I229" s="36" t="s">
        <v>561</v>
      </c>
      <c r="J229" s="36" t="s">
        <v>436</v>
      </c>
      <c r="K229" s="128">
        <v>876</v>
      </c>
      <c r="L229" s="36" t="s">
        <v>209</v>
      </c>
      <c r="M229" s="128">
        <v>1</v>
      </c>
      <c r="N229" s="36">
        <v>34406000000</v>
      </c>
      <c r="O229" s="36" t="s">
        <v>210</v>
      </c>
      <c r="P229" s="108" t="s">
        <v>198</v>
      </c>
      <c r="Q229" s="36" t="s">
        <v>204</v>
      </c>
      <c r="R229" s="36" t="s">
        <v>203</v>
      </c>
      <c r="S229" s="36" t="s">
        <v>562</v>
      </c>
      <c r="T229" s="112"/>
      <c r="U229" s="112"/>
      <c r="V229" s="109">
        <v>42704</v>
      </c>
      <c r="W229" s="109">
        <v>42583</v>
      </c>
      <c r="X229" s="109">
        <v>44408</v>
      </c>
      <c r="Y229" s="57">
        <v>12610424.550000001</v>
      </c>
      <c r="Z229" s="122">
        <f>+(209892*5)+(209892*8)+(220465*4)</f>
        <v>3610456</v>
      </c>
      <c r="AA229" s="171">
        <f>+(220465*6)+(229283.33*6)</f>
        <v>2698489.98</v>
      </c>
      <c r="AB229" s="122">
        <f>+Y229-Z229-AA229</f>
        <v>6301478.5700000003</v>
      </c>
      <c r="AC229" s="36">
        <v>12</v>
      </c>
      <c r="AD229" s="36" t="s">
        <v>546</v>
      </c>
      <c r="AE229" s="36"/>
      <c r="AF229" s="36"/>
      <c r="AG229" s="36"/>
      <c r="AH229" s="36" t="s">
        <v>547</v>
      </c>
      <c r="AI229" s="36" t="s">
        <v>202</v>
      </c>
      <c r="AJ229" s="36" t="s">
        <v>202</v>
      </c>
      <c r="AK229" s="58"/>
      <c r="AL229" s="56"/>
      <c r="AM229" s="56"/>
      <c r="AN229" s="40"/>
      <c r="AO229" s="40"/>
      <c r="AP229" s="40"/>
      <c r="AQ229" s="41"/>
    </row>
    <row r="230" spans="1:43" ht="61.5" customHeight="1" x14ac:dyDescent="0.25">
      <c r="A230" s="34">
        <v>2018</v>
      </c>
      <c r="B230" s="35">
        <v>159</v>
      </c>
      <c r="C230" s="36"/>
      <c r="D230" s="108" t="s">
        <v>198</v>
      </c>
      <c r="E230" s="36" t="s">
        <v>607</v>
      </c>
      <c r="F230" s="36" t="s">
        <v>545</v>
      </c>
      <c r="G230" s="36"/>
      <c r="H230" s="36">
        <v>159</v>
      </c>
      <c r="I230" s="36" t="s">
        <v>563</v>
      </c>
      <c r="J230" s="36" t="s">
        <v>436</v>
      </c>
      <c r="K230" s="128">
        <v>876</v>
      </c>
      <c r="L230" s="36" t="s">
        <v>209</v>
      </c>
      <c r="M230" s="128">
        <v>1</v>
      </c>
      <c r="N230" s="36">
        <v>34406000000</v>
      </c>
      <c r="O230" s="36" t="s">
        <v>210</v>
      </c>
      <c r="P230" s="108" t="s">
        <v>198</v>
      </c>
      <c r="Q230" s="36" t="s">
        <v>204</v>
      </c>
      <c r="R230" s="36" t="s">
        <v>203</v>
      </c>
      <c r="S230" s="36" t="s">
        <v>565</v>
      </c>
      <c r="T230" s="112"/>
      <c r="U230" s="112"/>
      <c r="V230" s="116" t="s">
        <v>205</v>
      </c>
      <c r="W230" s="109">
        <v>43009</v>
      </c>
      <c r="X230" s="109">
        <v>43343</v>
      </c>
      <c r="Y230" s="57">
        <v>16181.84</v>
      </c>
      <c r="Z230" s="122">
        <v>4413.2299999999996</v>
      </c>
      <c r="AA230" s="171">
        <v>11768.61</v>
      </c>
      <c r="AB230" s="39" t="s">
        <v>46</v>
      </c>
      <c r="AC230" s="36">
        <v>12</v>
      </c>
      <c r="AD230" s="36" t="s">
        <v>546</v>
      </c>
      <c r="AE230" s="36"/>
      <c r="AF230" s="36"/>
      <c r="AG230" s="36"/>
      <c r="AH230" s="36" t="s">
        <v>547</v>
      </c>
      <c r="AI230" s="36" t="s">
        <v>202</v>
      </c>
      <c r="AJ230" s="36" t="s">
        <v>202</v>
      </c>
      <c r="AK230" s="58"/>
      <c r="AL230" s="56"/>
      <c r="AM230" s="56"/>
      <c r="AN230" s="40"/>
      <c r="AO230" s="40"/>
      <c r="AP230" s="40"/>
      <c r="AQ230" s="41"/>
    </row>
    <row r="231" spans="1:43" ht="57" customHeight="1" x14ac:dyDescent="0.25">
      <c r="A231" s="34">
        <v>2018</v>
      </c>
      <c r="B231" s="35">
        <v>160</v>
      </c>
      <c r="C231" s="36"/>
      <c r="D231" s="108" t="s">
        <v>198</v>
      </c>
      <c r="E231" s="36" t="s">
        <v>607</v>
      </c>
      <c r="F231" s="36" t="s">
        <v>545</v>
      </c>
      <c r="G231" s="36"/>
      <c r="H231" s="36">
        <v>160</v>
      </c>
      <c r="I231" s="36" t="s">
        <v>564</v>
      </c>
      <c r="J231" s="36" t="s">
        <v>436</v>
      </c>
      <c r="K231" s="128">
        <v>876</v>
      </c>
      <c r="L231" s="36" t="s">
        <v>209</v>
      </c>
      <c r="M231" s="128">
        <v>1</v>
      </c>
      <c r="N231" s="36">
        <v>34406000000</v>
      </c>
      <c r="O231" s="36" t="s">
        <v>210</v>
      </c>
      <c r="P231" s="108" t="s">
        <v>198</v>
      </c>
      <c r="Q231" s="36" t="s">
        <v>204</v>
      </c>
      <c r="R231" s="36" t="s">
        <v>203</v>
      </c>
      <c r="S231" s="36" t="s">
        <v>566</v>
      </c>
      <c r="T231" s="112"/>
      <c r="U231" s="112"/>
      <c r="V231" s="116" t="s">
        <v>205</v>
      </c>
      <c r="W231" s="109">
        <v>43009</v>
      </c>
      <c r="X231" s="109">
        <v>43343</v>
      </c>
      <c r="Y231" s="38">
        <v>24136.14</v>
      </c>
      <c r="Z231" s="37">
        <v>6582.58</v>
      </c>
      <c r="AA231" s="168">
        <v>17553.560000000001</v>
      </c>
      <c r="AB231" s="39" t="s">
        <v>46</v>
      </c>
      <c r="AC231" s="36">
        <v>12</v>
      </c>
      <c r="AD231" s="36" t="s">
        <v>546</v>
      </c>
      <c r="AE231" s="36"/>
      <c r="AF231" s="36"/>
      <c r="AG231" s="36"/>
      <c r="AH231" s="36" t="s">
        <v>547</v>
      </c>
      <c r="AI231" s="36" t="s">
        <v>202</v>
      </c>
      <c r="AJ231" s="36" t="s">
        <v>202</v>
      </c>
      <c r="AK231" s="58"/>
      <c r="AL231" s="56"/>
      <c r="AM231" s="56"/>
      <c r="AN231" s="40"/>
      <c r="AO231" s="40"/>
      <c r="AP231" s="40"/>
      <c r="AQ231" s="41"/>
    </row>
    <row r="232" spans="1:43" ht="66.75" customHeight="1" x14ac:dyDescent="0.25">
      <c r="A232" s="34">
        <v>2018</v>
      </c>
      <c r="B232" s="35">
        <v>161</v>
      </c>
      <c r="C232" s="36"/>
      <c r="D232" s="108" t="s">
        <v>198</v>
      </c>
      <c r="E232" s="36" t="s">
        <v>532</v>
      </c>
      <c r="F232" s="36" t="s">
        <v>533</v>
      </c>
      <c r="G232" s="36"/>
      <c r="H232" s="36">
        <v>161</v>
      </c>
      <c r="I232" s="36" t="s">
        <v>709</v>
      </c>
      <c r="J232" s="39" t="s">
        <v>436</v>
      </c>
      <c r="K232" s="128">
        <v>876</v>
      </c>
      <c r="L232" s="36" t="s">
        <v>209</v>
      </c>
      <c r="M232" s="128">
        <v>1</v>
      </c>
      <c r="N232" s="36">
        <v>34406000000</v>
      </c>
      <c r="O232" s="36" t="s">
        <v>210</v>
      </c>
      <c r="P232" s="108" t="s">
        <v>198</v>
      </c>
      <c r="Q232" s="36" t="s">
        <v>222</v>
      </c>
      <c r="R232" s="36" t="s">
        <v>223</v>
      </c>
      <c r="S232" s="120"/>
      <c r="T232" s="112" t="s">
        <v>710</v>
      </c>
      <c r="U232" s="111" t="s">
        <v>722</v>
      </c>
      <c r="V232" s="116">
        <v>43130</v>
      </c>
      <c r="W232" s="116">
        <v>43131</v>
      </c>
      <c r="X232" s="116">
        <v>43220</v>
      </c>
      <c r="Y232" s="114">
        <v>140000</v>
      </c>
      <c r="Z232" s="42" t="s">
        <v>46</v>
      </c>
      <c r="AA232" s="172">
        <f>Y232</f>
        <v>140000</v>
      </c>
      <c r="AB232" s="39" t="s">
        <v>46</v>
      </c>
      <c r="AC232" s="36"/>
      <c r="AD232" s="36"/>
      <c r="AE232" s="36" t="s">
        <v>378</v>
      </c>
      <c r="AF232" s="36"/>
      <c r="AG232" s="36"/>
      <c r="AH232" s="36"/>
      <c r="AI232" s="36"/>
      <c r="AJ232" s="36"/>
      <c r="AK232" s="36"/>
      <c r="AL232" s="36"/>
      <c r="AM232" s="1"/>
      <c r="AN232" s="40"/>
      <c r="AO232" s="40"/>
      <c r="AP232" s="40"/>
      <c r="AQ232" s="41"/>
    </row>
    <row r="233" spans="1:43" ht="66" customHeight="1" x14ac:dyDescent="0.25">
      <c r="A233" s="34">
        <v>2018</v>
      </c>
      <c r="B233" s="35">
        <v>162</v>
      </c>
      <c r="C233" s="36"/>
      <c r="D233" s="108" t="s">
        <v>198</v>
      </c>
      <c r="E233" s="36" t="s">
        <v>622</v>
      </c>
      <c r="F233" s="36" t="s">
        <v>622</v>
      </c>
      <c r="G233" s="36"/>
      <c r="H233" s="36">
        <v>162</v>
      </c>
      <c r="I233" s="36" t="s">
        <v>711</v>
      </c>
      <c r="J233" s="36" t="s">
        <v>208</v>
      </c>
      <c r="K233" s="128">
        <v>876</v>
      </c>
      <c r="L233" s="36" t="s">
        <v>209</v>
      </c>
      <c r="M233" s="128">
        <v>1</v>
      </c>
      <c r="N233" s="36">
        <v>34406000000</v>
      </c>
      <c r="O233" s="36" t="s">
        <v>210</v>
      </c>
      <c r="P233" s="108" t="s">
        <v>198</v>
      </c>
      <c r="Q233" s="36" t="s">
        <v>222</v>
      </c>
      <c r="R233" s="36" t="s">
        <v>223</v>
      </c>
      <c r="S233" s="120"/>
      <c r="T233" s="112" t="s">
        <v>710</v>
      </c>
      <c r="U233" s="111" t="s">
        <v>723</v>
      </c>
      <c r="V233" s="116">
        <v>43109</v>
      </c>
      <c r="W233" s="116">
        <v>43110</v>
      </c>
      <c r="X233" s="116">
        <v>43161</v>
      </c>
      <c r="Y233" s="114">
        <v>347000</v>
      </c>
      <c r="Z233" s="42" t="s">
        <v>46</v>
      </c>
      <c r="AA233" s="168">
        <f>Y233</f>
        <v>347000</v>
      </c>
      <c r="AB233" s="39" t="s">
        <v>46</v>
      </c>
      <c r="AC233" s="36"/>
      <c r="AD233" s="36"/>
      <c r="AE233" s="36" t="s">
        <v>200</v>
      </c>
      <c r="AF233" s="36"/>
      <c r="AG233" s="36"/>
      <c r="AH233" s="36"/>
      <c r="AI233" s="36"/>
      <c r="AJ233" s="36"/>
      <c r="AK233" s="36"/>
      <c r="AL233" s="36"/>
      <c r="AM233" s="1"/>
      <c r="AN233" s="40"/>
      <c r="AO233" s="40"/>
      <c r="AP233" s="40"/>
      <c r="AQ233" s="41"/>
    </row>
    <row r="234" spans="1:43" ht="177.75" customHeight="1" x14ac:dyDescent="0.25">
      <c r="A234" s="34">
        <v>2018</v>
      </c>
      <c r="B234" s="35">
        <v>163</v>
      </c>
      <c r="C234" s="36"/>
      <c r="D234" s="108" t="s">
        <v>198</v>
      </c>
      <c r="E234" s="36" t="s">
        <v>392</v>
      </c>
      <c r="F234" s="36" t="s">
        <v>392</v>
      </c>
      <c r="G234" s="36"/>
      <c r="H234" s="36">
        <v>163</v>
      </c>
      <c r="I234" s="36" t="s">
        <v>712</v>
      </c>
      <c r="J234" s="39" t="s">
        <v>436</v>
      </c>
      <c r="K234" s="110">
        <v>876</v>
      </c>
      <c r="L234" s="36" t="s">
        <v>209</v>
      </c>
      <c r="M234" s="110">
        <v>1</v>
      </c>
      <c r="N234" s="36">
        <v>34406000000</v>
      </c>
      <c r="O234" s="36" t="s">
        <v>210</v>
      </c>
      <c r="P234" s="108" t="s">
        <v>198</v>
      </c>
      <c r="Q234" s="36" t="s">
        <v>222</v>
      </c>
      <c r="R234" s="36" t="s">
        <v>223</v>
      </c>
      <c r="S234" s="120"/>
      <c r="T234" s="112" t="s">
        <v>710</v>
      </c>
      <c r="U234" s="111" t="s">
        <v>724</v>
      </c>
      <c r="V234" s="116">
        <v>43094</v>
      </c>
      <c r="W234" s="116">
        <v>43109</v>
      </c>
      <c r="X234" s="116">
        <v>43164</v>
      </c>
      <c r="Y234" s="114">
        <v>422000</v>
      </c>
      <c r="Z234" s="55" t="s">
        <v>46</v>
      </c>
      <c r="AA234" s="168">
        <f>Y234</f>
        <v>422000</v>
      </c>
      <c r="AB234" s="39" t="s">
        <v>46</v>
      </c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1"/>
      <c r="AN234" s="40"/>
      <c r="AO234" s="40"/>
      <c r="AP234" s="40"/>
      <c r="AQ234" s="41"/>
    </row>
    <row r="235" spans="1:43" ht="85.5" customHeight="1" x14ac:dyDescent="0.25">
      <c r="A235" s="34">
        <v>2018</v>
      </c>
      <c r="B235" s="35">
        <v>164</v>
      </c>
      <c r="C235" s="36"/>
      <c r="D235" s="108" t="s">
        <v>198</v>
      </c>
      <c r="E235" s="36" t="s">
        <v>713</v>
      </c>
      <c r="F235" s="36" t="s">
        <v>714</v>
      </c>
      <c r="G235" s="36"/>
      <c r="H235" s="36">
        <v>164</v>
      </c>
      <c r="I235" s="36" t="s">
        <v>715</v>
      </c>
      <c r="J235" s="39" t="s">
        <v>436</v>
      </c>
      <c r="K235" s="110">
        <v>876</v>
      </c>
      <c r="L235" s="36" t="s">
        <v>209</v>
      </c>
      <c r="M235" s="110">
        <v>1</v>
      </c>
      <c r="N235" s="36">
        <v>34406000000</v>
      </c>
      <c r="O235" s="36" t="s">
        <v>210</v>
      </c>
      <c r="P235" s="108" t="s">
        <v>198</v>
      </c>
      <c r="Q235" s="36" t="s">
        <v>222</v>
      </c>
      <c r="R235" s="36" t="s">
        <v>223</v>
      </c>
      <c r="S235" s="120"/>
      <c r="T235" s="112" t="s">
        <v>710</v>
      </c>
      <c r="U235" s="111" t="s">
        <v>726</v>
      </c>
      <c r="V235" s="116">
        <v>43126</v>
      </c>
      <c r="W235" s="116">
        <v>43132</v>
      </c>
      <c r="X235" s="116">
        <v>43465</v>
      </c>
      <c r="Y235" s="114">
        <v>125000</v>
      </c>
      <c r="Z235" s="42" t="s">
        <v>46</v>
      </c>
      <c r="AA235" s="168">
        <f>Y235</f>
        <v>125000</v>
      </c>
      <c r="AB235" s="39" t="s">
        <v>46</v>
      </c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1"/>
      <c r="AN235" s="40"/>
      <c r="AO235" s="40"/>
      <c r="AP235" s="40"/>
      <c r="AQ235" s="41"/>
    </row>
    <row r="236" spans="1:43" s="127" customFormat="1" ht="74.25" customHeight="1" x14ac:dyDescent="0.25">
      <c r="A236" s="34">
        <v>2018</v>
      </c>
      <c r="B236" s="35">
        <v>165</v>
      </c>
      <c r="C236" s="36"/>
      <c r="D236" s="108" t="s">
        <v>198</v>
      </c>
      <c r="E236" s="36" t="s">
        <v>437</v>
      </c>
      <c r="F236" s="36" t="s">
        <v>437</v>
      </c>
      <c r="G236" s="36"/>
      <c r="H236" s="36">
        <v>165</v>
      </c>
      <c r="I236" s="36" t="s">
        <v>438</v>
      </c>
      <c r="J236" s="39" t="s">
        <v>436</v>
      </c>
      <c r="K236" s="128">
        <v>876</v>
      </c>
      <c r="L236" s="36" t="s">
        <v>209</v>
      </c>
      <c r="M236" s="128">
        <v>1</v>
      </c>
      <c r="N236" s="36">
        <v>34406000000</v>
      </c>
      <c r="O236" s="36" t="s">
        <v>210</v>
      </c>
      <c r="P236" s="108" t="s">
        <v>198</v>
      </c>
      <c r="Q236" s="36" t="s">
        <v>204</v>
      </c>
      <c r="R236" s="36" t="s">
        <v>203</v>
      </c>
      <c r="S236" s="36" t="s">
        <v>444</v>
      </c>
      <c r="T236" s="111" t="s">
        <v>432</v>
      </c>
      <c r="U236" s="111" t="s">
        <v>708</v>
      </c>
      <c r="V236" s="116">
        <v>43100</v>
      </c>
      <c r="W236" s="116">
        <v>43101</v>
      </c>
      <c r="X236" s="116">
        <v>43465</v>
      </c>
      <c r="Y236" s="38">
        <v>250800</v>
      </c>
      <c r="Z236" s="43" t="s">
        <v>46</v>
      </c>
      <c r="AA236" s="168">
        <f>+Y236</f>
        <v>250800</v>
      </c>
      <c r="AB236" s="39" t="s">
        <v>46</v>
      </c>
      <c r="AC236" s="36">
        <v>11</v>
      </c>
      <c r="AD236" s="36" t="s">
        <v>441</v>
      </c>
      <c r="AE236" s="36" t="s">
        <v>378</v>
      </c>
      <c r="AF236" s="36"/>
      <c r="AG236" s="36"/>
      <c r="AH236" s="36" t="s">
        <v>442</v>
      </c>
      <c r="AI236" s="36" t="s">
        <v>202</v>
      </c>
      <c r="AJ236" s="36" t="s">
        <v>202</v>
      </c>
      <c r="AK236" s="36"/>
      <c r="AL236" s="36"/>
      <c r="AM236" s="36"/>
      <c r="AN236" s="40"/>
      <c r="AO236" s="40"/>
      <c r="AP236" s="40"/>
      <c r="AQ236" s="41"/>
    </row>
    <row r="237" spans="1:43" ht="56.25" customHeight="1" x14ac:dyDescent="0.25">
      <c r="A237" s="34">
        <v>2018</v>
      </c>
      <c r="B237" s="35">
        <v>166</v>
      </c>
      <c r="C237" s="36"/>
      <c r="D237" s="108" t="s">
        <v>198</v>
      </c>
      <c r="E237" s="36" t="s">
        <v>306</v>
      </c>
      <c r="F237" s="36" t="s">
        <v>307</v>
      </c>
      <c r="G237" s="36"/>
      <c r="H237" s="36">
        <v>166</v>
      </c>
      <c r="I237" s="36" t="s">
        <v>311</v>
      </c>
      <c r="J237" s="110" t="s">
        <v>208</v>
      </c>
      <c r="K237" s="128">
        <v>876</v>
      </c>
      <c r="L237" s="36" t="s">
        <v>209</v>
      </c>
      <c r="M237" s="128">
        <v>1</v>
      </c>
      <c r="N237" s="36">
        <v>34406000000</v>
      </c>
      <c r="O237" s="36" t="s">
        <v>210</v>
      </c>
      <c r="P237" s="108" t="s">
        <v>198</v>
      </c>
      <c r="Q237" s="36" t="s">
        <v>222</v>
      </c>
      <c r="R237" s="36" t="s">
        <v>223</v>
      </c>
      <c r="S237" s="36"/>
      <c r="T237" s="111" t="s">
        <v>432</v>
      </c>
      <c r="U237" s="111" t="s">
        <v>727</v>
      </c>
      <c r="V237" s="116">
        <v>43135</v>
      </c>
      <c r="W237" s="116">
        <v>43136</v>
      </c>
      <c r="X237" s="116">
        <v>43465</v>
      </c>
      <c r="Y237" s="38">
        <v>100656.3</v>
      </c>
      <c r="Z237" s="55" t="s">
        <v>46</v>
      </c>
      <c r="AA237" s="168">
        <f>+Y237</f>
        <v>100656.3</v>
      </c>
      <c r="AB237" s="39" t="s">
        <v>46</v>
      </c>
      <c r="AC237" s="36">
        <v>2</v>
      </c>
      <c r="AD237" s="36" t="s">
        <v>309</v>
      </c>
      <c r="AE237" s="36" t="s">
        <v>200</v>
      </c>
      <c r="AF237" s="36"/>
      <c r="AG237" s="36"/>
      <c r="AH237" s="36" t="s">
        <v>310</v>
      </c>
      <c r="AI237" s="36" t="s">
        <v>202</v>
      </c>
      <c r="AJ237" s="36" t="s">
        <v>202</v>
      </c>
      <c r="AK237" s="36"/>
      <c r="AL237" s="36"/>
      <c r="AM237" s="1"/>
      <c r="AN237" s="40"/>
      <c r="AO237" s="40"/>
      <c r="AP237" s="40"/>
      <c r="AQ237" s="41"/>
    </row>
    <row r="238" spans="1:43" ht="56.25" customHeight="1" x14ac:dyDescent="0.25">
      <c r="A238" s="34">
        <v>2018</v>
      </c>
      <c r="B238" s="35">
        <v>167</v>
      </c>
      <c r="C238" s="36"/>
      <c r="D238" s="108" t="s">
        <v>198</v>
      </c>
      <c r="E238" s="36" t="s">
        <v>333</v>
      </c>
      <c r="F238" s="36" t="s">
        <v>334</v>
      </c>
      <c r="G238" s="36"/>
      <c r="H238" s="36">
        <v>167</v>
      </c>
      <c r="I238" s="36" t="s">
        <v>636</v>
      </c>
      <c r="J238" s="110" t="s">
        <v>208</v>
      </c>
      <c r="K238" s="128">
        <v>876</v>
      </c>
      <c r="L238" s="36" t="s">
        <v>209</v>
      </c>
      <c r="M238" s="128">
        <v>1</v>
      </c>
      <c r="N238" s="36">
        <v>34406000000</v>
      </c>
      <c r="O238" s="36" t="s">
        <v>210</v>
      </c>
      <c r="P238" s="108" t="s">
        <v>198</v>
      </c>
      <c r="Q238" s="36" t="s">
        <v>222</v>
      </c>
      <c r="R238" s="36" t="s">
        <v>223</v>
      </c>
      <c r="S238" s="37"/>
      <c r="T238" s="111" t="s">
        <v>432</v>
      </c>
      <c r="U238" s="111" t="s">
        <v>727</v>
      </c>
      <c r="V238" s="116">
        <v>43135</v>
      </c>
      <c r="W238" s="116">
        <v>43136</v>
      </c>
      <c r="X238" s="116">
        <v>43465</v>
      </c>
      <c r="Y238" s="38">
        <f>187854.58+8225.25+5000</f>
        <v>201079.83</v>
      </c>
      <c r="Z238" s="39" t="s">
        <v>46</v>
      </c>
      <c r="AA238" s="168">
        <f>+Y238</f>
        <v>201079.83</v>
      </c>
      <c r="AB238" s="39" t="s">
        <v>46</v>
      </c>
      <c r="AC238" s="36">
        <v>2</v>
      </c>
      <c r="AD238" s="36" t="s">
        <v>319</v>
      </c>
      <c r="AE238" s="36" t="s">
        <v>200</v>
      </c>
      <c r="AF238" s="36"/>
      <c r="AG238" s="36"/>
      <c r="AH238" s="36" t="s">
        <v>320</v>
      </c>
      <c r="AI238" s="36" t="s">
        <v>202</v>
      </c>
      <c r="AJ238" s="36" t="s">
        <v>202</v>
      </c>
      <c r="AK238" s="36"/>
      <c r="AL238" s="36"/>
      <c r="AM238" s="1"/>
      <c r="AN238" s="40"/>
      <c r="AO238" s="40"/>
      <c r="AP238" s="40"/>
      <c r="AQ238" s="41"/>
    </row>
    <row r="239" spans="1:43" ht="77.25" customHeight="1" x14ac:dyDescent="0.25">
      <c r="A239" s="34">
        <v>2018</v>
      </c>
      <c r="B239" s="35">
        <v>168</v>
      </c>
      <c r="C239" s="36"/>
      <c r="D239" s="108" t="s">
        <v>198</v>
      </c>
      <c r="E239" s="36" t="s">
        <v>422</v>
      </c>
      <c r="F239" s="36" t="s">
        <v>422</v>
      </c>
      <c r="G239" s="36"/>
      <c r="H239" s="36">
        <v>168</v>
      </c>
      <c r="I239" s="36" t="s">
        <v>429</v>
      </c>
      <c r="J239" s="39" t="s">
        <v>436</v>
      </c>
      <c r="K239" s="128">
        <v>876</v>
      </c>
      <c r="L239" s="36" t="s">
        <v>209</v>
      </c>
      <c r="M239" s="128">
        <v>1</v>
      </c>
      <c r="N239" s="36">
        <v>34406000000</v>
      </c>
      <c r="O239" s="36" t="s">
        <v>210</v>
      </c>
      <c r="P239" s="108" t="s">
        <v>198</v>
      </c>
      <c r="Q239" s="36" t="s">
        <v>222</v>
      </c>
      <c r="R239" s="36" t="s">
        <v>223</v>
      </c>
      <c r="S239" s="36"/>
      <c r="T239" s="111" t="s">
        <v>432</v>
      </c>
      <c r="U239" s="111" t="s">
        <v>726</v>
      </c>
      <c r="V239" s="116">
        <v>43126</v>
      </c>
      <c r="W239" s="116">
        <v>43127</v>
      </c>
      <c r="X239" s="116">
        <v>43465</v>
      </c>
      <c r="Y239" s="38">
        <f>239120+23600</f>
        <v>262720</v>
      </c>
      <c r="Z239" s="42" t="s">
        <v>46</v>
      </c>
      <c r="AA239" s="168">
        <f>+Y239</f>
        <v>262720</v>
      </c>
      <c r="AB239" s="39" t="s">
        <v>46</v>
      </c>
      <c r="AC239" s="36">
        <v>14</v>
      </c>
      <c r="AD239" s="36" t="s">
        <v>430</v>
      </c>
      <c r="AE239" s="36" t="s">
        <v>378</v>
      </c>
      <c r="AF239" s="36"/>
      <c r="AG239" s="36"/>
      <c r="AH239" s="36" t="s">
        <v>431</v>
      </c>
      <c r="AI239" s="36" t="s">
        <v>202</v>
      </c>
      <c r="AJ239" s="36" t="s">
        <v>202</v>
      </c>
      <c r="AK239" s="36"/>
      <c r="AL239" s="36"/>
      <c r="AM239" s="1"/>
      <c r="AN239" s="40"/>
      <c r="AO239" s="40"/>
      <c r="AP239" s="40"/>
      <c r="AQ239" s="41"/>
    </row>
    <row r="240" spans="1:43" ht="68.25" customHeight="1" x14ac:dyDescent="0.25">
      <c r="A240" s="34">
        <v>2018</v>
      </c>
      <c r="B240" s="35">
        <v>169</v>
      </c>
      <c r="C240" s="36"/>
      <c r="D240" s="108" t="s">
        <v>198</v>
      </c>
      <c r="E240" s="36" t="s">
        <v>497</v>
      </c>
      <c r="F240" s="36" t="s">
        <v>497</v>
      </c>
      <c r="G240" s="36"/>
      <c r="H240" s="36">
        <v>169</v>
      </c>
      <c r="I240" s="36" t="s">
        <v>511</v>
      </c>
      <c r="J240" s="39" t="s">
        <v>436</v>
      </c>
      <c r="K240" s="128">
        <v>876</v>
      </c>
      <c r="L240" s="36" t="s">
        <v>209</v>
      </c>
      <c r="M240" s="128">
        <v>1</v>
      </c>
      <c r="N240" s="36">
        <v>34406000000</v>
      </c>
      <c r="O240" s="36" t="s">
        <v>210</v>
      </c>
      <c r="P240" s="125" t="s">
        <v>198</v>
      </c>
      <c r="Q240" s="117" t="s">
        <v>222</v>
      </c>
      <c r="R240" s="117" t="s">
        <v>203</v>
      </c>
      <c r="S240" s="117"/>
      <c r="T240" s="111" t="s">
        <v>432</v>
      </c>
      <c r="U240" s="111" t="s">
        <v>725</v>
      </c>
      <c r="V240" s="116">
        <v>43110</v>
      </c>
      <c r="W240" s="116">
        <v>43111</v>
      </c>
      <c r="X240" s="116">
        <v>43465</v>
      </c>
      <c r="Y240" s="159">
        <v>103360</v>
      </c>
      <c r="Z240" s="42" t="s">
        <v>46</v>
      </c>
      <c r="AA240" s="168">
        <f>Y240</f>
        <v>103360</v>
      </c>
      <c r="AB240" s="39" t="s">
        <v>46</v>
      </c>
      <c r="AC240" s="36">
        <v>12</v>
      </c>
      <c r="AD240" s="36" t="s">
        <v>504</v>
      </c>
      <c r="AE240" s="36" t="s">
        <v>378</v>
      </c>
      <c r="AF240" s="36"/>
      <c r="AG240" s="36"/>
      <c r="AH240" s="36" t="s">
        <v>505</v>
      </c>
      <c r="AI240" s="58" t="s">
        <v>202</v>
      </c>
      <c r="AJ240" s="58" t="s">
        <v>202</v>
      </c>
      <c r="AK240" s="58"/>
      <c r="AL240" s="56"/>
      <c r="AM240" s="56"/>
      <c r="AN240" s="40"/>
      <c r="AO240" s="40"/>
      <c r="AP240" s="40"/>
      <c r="AQ240" s="41"/>
    </row>
    <row r="241" spans="1:43" ht="59.25" customHeight="1" x14ac:dyDescent="0.25">
      <c r="A241" s="34">
        <v>2018</v>
      </c>
      <c r="B241" s="35">
        <v>170</v>
      </c>
      <c r="C241" s="36"/>
      <c r="D241" s="108" t="s">
        <v>198</v>
      </c>
      <c r="E241" s="36" t="s">
        <v>306</v>
      </c>
      <c r="F241" s="36" t="s">
        <v>307</v>
      </c>
      <c r="G241" s="36"/>
      <c r="H241" s="36">
        <v>170</v>
      </c>
      <c r="I241" s="36" t="s">
        <v>305</v>
      </c>
      <c r="J241" s="110" t="s">
        <v>208</v>
      </c>
      <c r="K241" s="128">
        <v>876</v>
      </c>
      <c r="L241" s="36" t="s">
        <v>209</v>
      </c>
      <c r="M241" s="128">
        <v>1</v>
      </c>
      <c r="N241" s="36">
        <v>34406000000</v>
      </c>
      <c r="O241" s="36" t="s">
        <v>210</v>
      </c>
      <c r="P241" s="108" t="s">
        <v>198</v>
      </c>
      <c r="Q241" s="36" t="s">
        <v>308</v>
      </c>
      <c r="R241" s="36" t="s">
        <v>223</v>
      </c>
      <c r="S241" s="36"/>
      <c r="T241" s="111" t="s">
        <v>432</v>
      </c>
      <c r="U241" s="111" t="s">
        <v>726</v>
      </c>
      <c r="V241" s="116">
        <v>43126</v>
      </c>
      <c r="W241" s="116">
        <v>43127</v>
      </c>
      <c r="X241" s="116">
        <v>43465</v>
      </c>
      <c r="Y241" s="57">
        <f>459000+40576.3</f>
        <v>499576.3</v>
      </c>
      <c r="Z241" s="42" t="s">
        <v>46</v>
      </c>
      <c r="AA241" s="171">
        <f>+Y241</f>
        <v>499576.3</v>
      </c>
      <c r="AB241" s="39" t="s">
        <v>46</v>
      </c>
      <c r="AC241" s="36">
        <v>2</v>
      </c>
      <c r="AD241" s="36" t="s">
        <v>309</v>
      </c>
      <c r="AE241" s="36" t="s">
        <v>200</v>
      </c>
      <c r="AF241" s="36"/>
      <c r="AG241" s="36"/>
      <c r="AH241" s="36" t="s">
        <v>310</v>
      </c>
      <c r="AI241" s="58" t="s">
        <v>202</v>
      </c>
      <c r="AJ241" s="58" t="s">
        <v>202</v>
      </c>
      <c r="AK241" s="58"/>
      <c r="AL241" s="56"/>
      <c r="AM241" s="56"/>
      <c r="AN241" s="40"/>
      <c r="AO241" s="40"/>
      <c r="AP241" s="40"/>
      <c r="AQ241" s="41"/>
    </row>
    <row r="242" spans="1:43" ht="62.25" customHeight="1" x14ac:dyDescent="0.25">
      <c r="A242" s="34">
        <v>2018</v>
      </c>
      <c r="B242" s="35">
        <v>171</v>
      </c>
      <c r="C242" s="36"/>
      <c r="D242" s="108" t="s">
        <v>198</v>
      </c>
      <c r="E242" s="36" t="s">
        <v>497</v>
      </c>
      <c r="F242" s="36" t="s">
        <v>497</v>
      </c>
      <c r="G242" s="36"/>
      <c r="H242" s="36">
        <v>171</v>
      </c>
      <c r="I242" s="36" t="s">
        <v>503</v>
      </c>
      <c r="J242" s="39" t="s">
        <v>436</v>
      </c>
      <c r="K242" s="128">
        <v>876</v>
      </c>
      <c r="L242" s="36" t="s">
        <v>209</v>
      </c>
      <c r="M242" s="128">
        <v>1</v>
      </c>
      <c r="N242" s="36">
        <v>34406000000</v>
      </c>
      <c r="O242" s="36" t="s">
        <v>210</v>
      </c>
      <c r="P242" s="108" t="s">
        <v>198</v>
      </c>
      <c r="Q242" s="36" t="s">
        <v>222</v>
      </c>
      <c r="R242" s="36" t="s">
        <v>223</v>
      </c>
      <c r="S242" s="36"/>
      <c r="T242" s="111" t="s">
        <v>432</v>
      </c>
      <c r="U242" s="111" t="s">
        <v>725</v>
      </c>
      <c r="V242" s="116">
        <v>43110</v>
      </c>
      <c r="W242" s="116">
        <v>43111</v>
      </c>
      <c r="X242" s="109">
        <v>43465</v>
      </c>
      <c r="Y242" s="57">
        <v>128026.56</v>
      </c>
      <c r="Z242" s="42" t="s">
        <v>46</v>
      </c>
      <c r="AA242" s="171">
        <f>Y242</f>
        <v>128026.56</v>
      </c>
      <c r="AB242" s="39" t="s">
        <v>46</v>
      </c>
      <c r="AC242" s="36">
        <v>12</v>
      </c>
      <c r="AD242" s="36" t="s">
        <v>504</v>
      </c>
      <c r="AE242" s="36" t="s">
        <v>378</v>
      </c>
      <c r="AF242" s="36"/>
      <c r="AG242" s="36"/>
      <c r="AH242" s="36" t="s">
        <v>505</v>
      </c>
      <c r="AI242" s="58" t="s">
        <v>202</v>
      </c>
      <c r="AJ242" s="58" t="s">
        <v>202</v>
      </c>
      <c r="AK242" s="58"/>
      <c r="AL242" s="56"/>
      <c r="AM242" s="56"/>
      <c r="AN242" s="40"/>
      <c r="AO242" s="40"/>
      <c r="AP242" s="40"/>
      <c r="AQ242" s="41"/>
    </row>
    <row r="243" spans="1:43" ht="71.25" customHeight="1" x14ac:dyDescent="0.25">
      <c r="A243" s="34">
        <v>2018</v>
      </c>
      <c r="B243" s="35">
        <v>172</v>
      </c>
      <c r="C243" s="36"/>
      <c r="D243" s="108" t="s">
        <v>198</v>
      </c>
      <c r="E243" s="36" t="s">
        <v>494</v>
      </c>
      <c r="F243" s="36" t="s">
        <v>494</v>
      </c>
      <c r="G243" s="36"/>
      <c r="H243" s="36">
        <v>172</v>
      </c>
      <c r="I243" s="36" t="s">
        <v>658</v>
      </c>
      <c r="J243" s="39" t="s">
        <v>436</v>
      </c>
      <c r="K243" s="128">
        <v>876</v>
      </c>
      <c r="L243" s="36" t="s">
        <v>209</v>
      </c>
      <c r="M243" s="128">
        <v>1</v>
      </c>
      <c r="N243" s="36">
        <v>34406000000</v>
      </c>
      <c r="O243" s="36" t="s">
        <v>210</v>
      </c>
      <c r="P243" s="108" t="s">
        <v>198</v>
      </c>
      <c r="Q243" s="36" t="s">
        <v>234</v>
      </c>
      <c r="R243" s="36" t="s">
        <v>203</v>
      </c>
      <c r="S243" s="36"/>
      <c r="T243" s="111" t="s">
        <v>432</v>
      </c>
      <c r="U243" s="111" t="s">
        <v>495</v>
      </c>
      <c r="V243" s="116">
        <v>43110</v>
      </c>
      <c r="W243" s="116">
        <v>43111</v>
      </c>
      <c r="X243" s="116">
        <v>43465</v>
      </c>
      <c r="Y243" s="57">
        <v>85000</v>
      </c>
      <c r="Z243" s="42" t="s">
        <v>46</v>
      </c>
      <c r="AA243" s="171">
        <f>Y243</f>
        <v>85000</v>
      </c>
      <c r="AB243" s="39" t="s">
        <v>46</v>
      </c>
      <c r="AC243" s="36">
        <v>12</v>
      </c>
      <c r="AD243" s="36" t="s">
        <v>499</v>
      </c>
      <c r="AE243" s="36" t="s">
        <v>378</v>
      </c>
      <c r="AF243" s="36"/>
      <c r="AG243" s="36"/>
      <c r="AH243" s="36" t="s">
        <v>500</v>
      </c>
      <c r="AI243" s="58" t="s">
        <v>202</v>
      </c>
      <c r="AJ243" s="58" t="s">
        <v>202</v>
      </c>
      <c r="AK243" s="58"/>
      <c r="AL243" s="56"/>
      <c r="AM243" s="56"/>
      <c r="AN243" s="40"/>
      <c r="AO243" s="40"/>
      <c r="AP243" s="40"/>
      <c r="AQ243" s="41"/>
    </row>
    <row r="244" spans="1:43" ht="15" customHeight="1" x14ac:dyDescent="0.25">
      <c r="A244" s="35"/>
      <c r="B244" s="35"/>
      <c r="C244" s="36"/>
      <c r="D244" s="108"/>
      <c r="E244" s="36"/>
      <c r="F244" s="36"/>
      <c r="G244" s="36"/>
      <c r="H244" s="36"/>
      <c r="I244" s="36"/>
      <c r="J244" s="36"/>
      <c r="K244" s="110"/>
      <c r="L244" s="36"/>
      <c r="M244" s="110"/>
      <c r="N244" s="36"/>
      <c r="O244" s="36"/>
      <c r="P244" s="108"/>
      <c r="Q244" s="36"/>
      <c r="R244" s="36"/>
      <c r="S244" s="120"/>
      <c r="T244" s="112"/>
      <c r="U244" s="112"/>
      <c r="V244" s="109"/>
      <c r="W244" s="109"/>
      <c r="X244" s="109"/>
      <c r="Y244" s="57"/>
      <c r="Z244" s="39"/>
      <c r="AA244" s="122"/>
      <c r="AB244" s="58"/>
      <c r="AC244" s="36"/>
      <c r="AD244" s="36"/>
      <c r="AE244" s="36"/>
      <c r="AF244" s="36"/>
      <c r="AG244" s="36"/>
      <c r="AH244" s="36"/>
      <c r="AI244" s="58"/>
      <c r="AJ244" s="58"/>
      <c r="AK244" s="58"/>
      <c r="AL244" s="56"/>
      <c r="AM244" s="56"/>
      <c r="AN244" s="40"/>
      <c r="AO244" s="40"/>
      <c r="AP244" s="40"/>
      <c r="AQ244" s="41"/>
    </row>
    <row r="245" spans="1:43" ht="15.75" customHeight="1" thickBot="1" x14ac:dyDescent="0.3">
      <c r="A245" s="40"/>
      <c r="B245" s="35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7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57"/>
      <c r="Z245" s="38"/>
      <c r="AA245" s="57"/>
      <c r="AB245" s="57"/>
      <c r="AC245" s="36"/>
      <c r="AD245" s="36"/>
      <c r="AE245" s="36"/>
      <c r="AF245" s="36"/>
      <c r="AG245" s="36"/>
      <c r="AH245" s="36"/>
      <c r="AI245" s="58"/>
      <c r="AJ245" s="58"/>
      <c r="AK245" s="58"/>
      <c r="AL245" s="56"/>
      <c r="AM245" s="16"/>
      <c r="AN245" s="40"/>
      <c r="AO245" s="40"/>
      <c r="AP245" s="40"/>
      <c r="AQ245" s="41"/>
    </row>
    <row r="246" spans="1:43" ht="19.5" customHeight="1" thickBot="1" x14ac:dyDescent="0.3">
      <c r="A246" s="223" t="s">
        <v>59</v>
      </c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59">
        <f>SUM(Y221:Y245)</f>
        <v>104300511.61999999</v>
      </c>
      <c r="Z246" s="59">
        <f>SUM(Z221:Z245)</f>
        <v>29826008.729999997</v>
      </c>
      <c r="AA246" s="59">
        <f>SUM(AA221:AA245)</f>
        <v>24494527.779999997</v>
      </c>
      <c r="AB246" s="59">
        <f>SUM(AB221:AB245)</f>
        <v>49979975.109999999</v>
      </c>
      <c r="AC246" s="225"/>
      <c r="AD246" s="225"/>
      <c r="AE246" s="225"/>
      <c r="AF246" s="225"/>
      <c r="AG246" s="225"/>
      <c r="AH246" s="225"/>
      <c r="AI246" s="60">
        <v>0</v>
      </c>
      <c r="AJ246" s="61">
        <v>0</v>
      </c>
      <c r="AK246" s="12">
        <v>0</v>
      </c>
      <c r="AL246" s="63" t="s">
        <v>721</v>
      </c>
      <c r="AM246" s="63"/>
      <c r="AN246" s="252"/>
      <c r="AO246" s="227"/>
      <c r="AP246" s="227"/>
      <c r="AQ246" s="228"/>
    </row>
    <row r="248" spans="1:43" ht="15" customHeight="1" x14ac:dyDescent="0.25">
      <c r="S248" s="167"/>
      <c r="T248" s="167"/>
      <c r="U248" s="167"/>
      <c r="V248" s="167"/>
      <c r="W248" s="167"/>
      <c r="X248" s="167"/>
      <c r="Y248" s="167"/>
      <c r="AA248" s="163"/>
    </row>
    <row r="249" spans="1:43" ht="15" customHeight="1" x14ac:dyDescent="0.25">
      <c r="Z249" s="165"/>
      <c r="AA249" s="173">
        <f>+AA246+AA201</f>
        <v>208582372.17000008</v>
      </c>
      <c r="AB249" s="165"/>
    </row>
    <row r="250" spans="1:43" ht="15" customHeight="1" x14ac:dyDescent="0.25">
      <c r="Y250" s="164"/>
      <c r="Z250" s="164"/>
      <c r="AA250" s="163"/>
      <c r="AB250" s="166"/>
    </row>
    <row r="251" spans="1:43" ht="15" customHeight="1" x14ac:dyDescent="0.25">
      <c r="Z251" s="166"/>
      <c r="AA251" s="163">
        <f>+AA249-Y232-Y233-Y234-Y235</f>
        <v>207548372.17000008</v>
      </c>
      <c r="AB251" s="166"/>
    </row>
    <row r="252" spans="1:43" ht="15" customHeight="1" x14ac:dyDescent="0.25">
      <c r="Z252" s="166"/>
      <c r="AA252" s="174"/>
      <c r="AB252" s="166"/>
    </row>
    <row r="253" spans="1:43" ht="15" customHeight="1" x14ac:dyDescent="0.25">
      <c r="Z253" s="166"/>
      <c r="AA253" s="166"/>
      <c r="AB253" s="166"/>
    </row>
    <row r="254" spans="1:43" ht="15" customHeight="1" x14ac:dyDescent="0.25">
      <c r="Z254" s="166"/>
      <c r="AA254" s="166"/>
      <c r="AB254" s="166"/>
    </row>
    <row r="255" spans="1:43" ht="15" customHeight="1" x14ac:dyDescent="0.25">
      <c r="Z255" s="166"/>
      <c r="AA255" s="166"/>
      <c r="AB255" s="166"/>
    </row>
    <row r="256" spans="1:43" ht="15" customHeight="1" x14ac:dyDescent="0.25">
      <c r="Z256" s="166"/>
      <c r="AA256" s="166"/>
      <c r="AB256" s="166"/>
    </row>
    <row r="257" spans="26:28" ht="15" customHeight="1" x14ac:dyDescent="0.25">
      <c r="Z257" s="166"/>
      <c r="AA257" s="166"/>
      <c r="AB257" s="166"/>
    </row>
  </sheetData>
  <autoFilter ref="A23:AQ246"/>
  <sortState ref="H182:AJ191">
    <sortCondition ref="U182:U191" customList="04.12.2018,11.01.2019"/>
  </sortState>
  <mergeCells count="103">
    <mergeCell ref="AN220:AQ220"/>
    <mergeCell ref="A220:AK220"/>
    <mergeCell ref="AN206:AQ206"/>
    <mergeCell ref="A206:AK206"/>
    <mergeCell ref="AN24:AQ24"/>
    <mergeCell ref="A24:AK24"/>
    <mergeCell ref="A246:X246"/>
    <mergeCell ref="AC246:AH246"/>
    <mergeCell ref="AN246:AQ246"/>
    <mergeCell ref="AC202:AH202"/>
    <mergeCell ref="A203:X203"/>
    <mergeCell ref="AC203:AH203"/>
    <mergeCell ref="A178:AK178"/>
    <mergeCell ref="AN178:AQ178"/>
    <mergeCell ref="A179:AK179"/>
    <mergeCell ref="AN179:AQ179"/>
    <mergeCell ref="A196:AK196"/>
    <mergeCell ref="AN196:AQ196"/>
    <mergeCell ref="AM16:AM22"/>
    <mergeCell ref="AL218:AQ218"/>
    <mergeCell ref="A219:X219"/>
    <mergeCell ref="AC219:AH219"/>
    <mergeCell ref="AL219:AQ219"/>
    <mergeCell ref="A216:X216"/>
    <mergeCell ref="AC216:AH216"/>
    <mergeCell ref="A217:X217"/>
    <mergeCell ref="AC217:AH217"/>
    <mergeCell ref="A218:X218"/>
    <mergeCell ref="AC218:AH218"/>
    <mergeCell ref="A213:X213"/>
    <mergeCell ref="AC213:AH213"/>
    <mergeCell ref="A214:X214"/>
    <mergeCell ref="AC214:AH214"/>
    <mergeCell ref="A215:X215"/>
    <mergeCell ref="AC215:AH215"/>
    <mergeCell ref="A204:X204"/>
    <mergeCell ref="AC204:AH204"/>
    <mergeCell ref="A205:X205"/>
    <mergeCell ref="AC205:AH205"/>
    <mergeCell ref="A201:X201"/>
    <mergeCell ref="AC201:AH201"/>
    <mergeCell ref="A202:X202"/>
    <mergeCell ref="AN19:AN22"/>
    <mergeCell ref="AO19:AO22"/>
    <mergeCell ref="AP19:AP22"/>
    <mergeCell ref="AQ19:AQ22"/>
    <mergeCell ref="AJ16:AJ22"/>
    <mergeCell ref="AK16:AK22"/>
    <mergeCell ref="AL16:AL22"/>
    <mergeCell ref="AN16:AQ18"/>
    <mergeCell ref="K19:K22"/>
    <mergeCell ref="L19:L22"/>
    <mergeCell ref="N19:N22"/>
    <mergeCell ref="O19:O22"/>
    <mergeCell ref="Z19:Z22"/>
    <mergeCell ref="AA19:AA22"/>
    <mergeCell ref="AD16:AD22"/>
    <mergeCell ref="AE16:AE22"/>
    <mergeCell ref="AF16:AF22"/>
    <mergeCell ref="AG16:AG22"/>
    <mergeCell ref="AH16:AH22"/>
    <mergeCell ref="AI16:AI22"/>
    <mergeCell ref="V16:V22"/>
    <mergeCell ref="W16:W22"/>
    <mergeCell ref="X16:X22"/>
    <mergeCell ref="Y16:Y22"/>
    <mergeCell ref="B11:F11"/>
    <mergeCell ref="B12:F12"/>
    <mergeCell ref="B13:F13"/>
    <mergeCell ref="Z16:AB18"/>
    <mergeCell ref="AC16:AC22"/>
    <mergeCell ref="AB19:AB22"/>
    <mergeCell ref="N16:O18"/>
    <mergeCell ref="P16:P22"/>
    <mergeCell ref="Q16:Q22"/>
    <mergeCell ref="R16:R22"/>
    <mergeCell ref="T16:T22"/>
    <mergeCell ref="U16:U22"/>
    <mergeCell ref="S16:S22"/>
    <mergeCell ref="AM4:AP4"/>
    <mergeCell ref="AM5:AP5"/>
    <mergeCell ref="AM6:AP6"/>
    <mergeCell ref="AM7:AP7"/>
    <mergeCell ref="AM8:AP8"/>
    <mergeCell ref="B4:AH4"/>
    <mergeCell ref="A16:A22"/>
    <mergeCell ref="B16:B22"/>
    <mergeCell ref="C16:C22"/>
    <mergeCell ref="D16:D22"/>
    <mergeCell ref="E16:E22"/>
    <mergeCell ref="F16:F22"/>
    <mergeCell ref="B5:F5"/>
    <mergeCell ref="B6:F6"/>
    <mergeCell ref="B7:F7"/>
    <mergeCell ref="B8:F8"/>
    <mergeCell ref="B9:F9"/>
    <mergeCell ref="B10:F10"/>
    <mergeCell ref="G16:G22"/>
    <mergeCell ref="H16:H22"/>
    <mergeCell ref="I16:I22"/>
    <mergeCell ref="J16:J22"/>
    <mergeCell ref="K16:L18"/>
    <mergeCell ref="M16:M22"/>
  </mergeCells>
  <pageMargins left="0.70866141732283472" right="0.39370078740157483" top="0.39370078740157483" bottom="0.39370078740157483" header="0" footer="0.19685039370078741"/>
  <pageSetup paperSize="8" scale="34" fitToHeight="0" orientation="landscape" r:id="rId1"/>
  <headerFooter>
    <oddFooter>&amp;RЛист &amp;С из &amp;К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80" zoomScaleNormal="80" workbookViewId="0">
      <selection activeCell="L13" sqref="L13"/>
    </sheetView>
  </sheetViews>
  <sheetFormatPr defaultColWidth="9.140625" defaultRowHeight="15" x14ac:dyDescent="0.25"/>
  <cols>
    <col min="1" max="1" width="17.140625" style="62" customWidth="1"/>
    <col min="2" max="2" width="13.7109375" style="62" customWidth="1"/>
    <col min="3" max="3" width="35.7109375" style="62" customWidth="1"/>
    <col min="4" max="4" width="20.28515625" style="62" customWidth="1"/>
    <col min="5" max="5" width="31.140625" style="62" customWidth="1"/>
    <col min="6" max="6" width="38.7109375" style="62" customWidth="1"/>
    <col min="7" max="7" width="35.28515625" style="62" customWidth="1"/>
    <col min="8" max="8" width="12.28515625" style="62" customWidth="1"/>
    <col min="9" max="16384" width="9.140625" style="62"/>
  </cols>
  <sheetData>
    <row r="1" spans="1:7" x14ac:dyDescent="0.25">
      <c r="G1" s="105" t="s">
        <v>190</v>
      </c>
    </row>
    <row r="4" spans="1:7" s="98" customFormat="1" ht="15.75" x14ac:dyDescent="0.25">
      <c r="A4" s="271" t="s">
        <v>704</v>
      </c>
      <c r="B4" s="271"/>
      <c r="C4" s="271"/>
      <c r="D4" s="271"/>
      <c r="E4" s="271"/>
      <c r="F4" s="271"/>
    </row>
    <row r="5" spans="1:7" s="98" customFormat="1" ht="15.75" x14ac:dyDescent="0.25">
      <c r="A5" s="99"/>
      <c r="B5" s="99"/>
      <c r="C5" s="99"/>
      <c r="D5" s="99"/>
      <c r="E5" s="99"/>
      <c r="F5" s="99"/>
    </row>
    <row r="6" spans="1:7" s="93" customFormat="1" ht="12.75" x14ac:dyDescent="0.2">
      <c r="A6" s="95" t="s">
        <v>179</v>
      </c>
      <c r="B6" s="274" t="s">
        <v>215</v>
      </c>
      <c r="C6" s="274"/>
      <c r="D6" s="274"/>
      <c r="E6" s="274"/>
      <c r="F6" s="274"/>
    </row>
    <row r="7" spans="1:7" s="93" customFormat="1" ht="12.75" x14ac:dyDescent="0.2">
      <c r="A7" s="95" t="s">
        <v>180</v>
      </c>
      <c r="B7" s="274"/>
      <c r="C7" s="274"/>
      <c r="D7" s="274"/>
      <c r="E7" s="274"/>
      <c r="F7" s="274"/>
    </row>
    <row r="8" spans="1:7" s="93" customFormat="1" ht="12.75" x14ac:dyDescent="0.2">
      <c r="A8" s="95"/>
      <c r="B8" s="100"/>
      <c r="C8" s="100"/>
      <c r="D8" s="100"/>
      <c r="E8" s="100"/>
      <c r="F8" s="100"/>
    </row>
    <row r="9" spans="1:7" s="93" customFormat="1" ht="13.5" thickBot="1" x14ac:dyDescent="0.25">
      <c r="A9" s="95"/>
      <c r="B9" s="100"/>
      <c r="C9" s="100"/>
      <c r="D9" s="100"/>
      <c r="E9" s="100"/>
      <c r="F9" s="100"/>
    </row>
    <row r="10" spans="1:7" s="72" customFormat="1" ht="25.5" customHeight="1" x14ac:dyDescent="0.2">
      <c r="A10" s="272" t="s">
        <v>18</v>
      </c>
      <c r="B10" s="269" t="s">
        <v>32</v>
      </c>
      <c r="C10" s="269" t="s">
        <v>19</v>
      </c>
      <c r="D10" s="269" t="s">
        <v>30</v>
      </c>
      <c r="E10" s="269" t="s">
        <v>171</v>
      </c>
      <c r="F10" s="267" t="s">
        <v>168</v>
      </c>
      <c r="G10" s="267" t="s">
        <v>187</v>
      </c>
    </row>
    <row r="11" spans="1:7" s="72" customFormat="1" ht="51" customHeight="1" thickBot="1" x14ac:dyDescent="0.25">
      <c r="A11" s="273"/>
      <c r="B11" s="270"/>
      <c r="C11" s="270"/>
      <c r="D11" s="270"/>
      <c r="E11" s="270"/>
      <c r="F11" s="268"/>
      <c r="G11" s="268"/>
    </row>
    <row r="12" spans="1:7" s="92" customFormat="1" ht="13.5" thickBot="1" x14ac:dyDescent="0.25">
      <c r="A12" s="101">
        <v>1</v>
      </c>
      <c r="B12" s="102">
        <v>2</v>
      </c>
      <c r="C12" s="102">
        <v>3</v>
      </c>
      <c r="D12" s="102">
        <v>4</v>
      </c>
      <c r="E12" s="102">
        <v>5</v>
      </c>
      <c r="F12" s="103">
        <v>6</v>
      </c>
      <c r="G12" s="103">
        <v>7</v>
      </c>
    </row>
    <row r="13" spans="1:7" s="93" customFormat="1" ht="38.25" x14ac:dyDescent="0.2">
      <c r="A13" s="35">
        <v>1</v>
      </c>
      <c r="B13" s="36">
        <v>12</v>
      </c>
      <c r="C13" s="117" t="s">
        <v>207</v>
      </c>
      <c r="D13" s="38">
        <v>7001307.3799999999</v>
      </c>
      <c r="E13" s="36" t="s">
        <v>661</v>
      </c>
      <c r="F13" s="36" t="s">
        <v>691</v>
      </c>
      <c r="G13" s="96"/>
    </row>
    <row r="14" spans="1:7" s="93" customFormat="1" ht="38.25" x14ac:dyDescent="0.2">
      <c r="A14" s="35">
        <v>2</v>
      </c>
      <c r="B14" s="36">
        <v>12</v>
      </c>
      <c r="C14" s="117" t="s">
        <v>478</v>
      </c>
      <c r="D14" s="38">
        <v>427790</v>
      </c>
      <c r="E14" s="36" t="s">
        <v>659</v>
      </c>
      <c r="F14" s="36" t="s">
        <v>691</v>
      </c>
      <c r="G14" s="96"/>
    </row>
    <row r="15" spans="1:7" s="93" customFormat="1" ht="37.5" customHeight="1" x14ac:dyDescent="0.2">
      <c r="A15" s="35">
        <v>3</v>
      </c>
      <c r="B15" s="36">
        <v>12</v>
      </c>
      <c r="C15" s="36" t="s">
        <v>218</v>
      </c>
      <c r="D15" s="38">
        <v>151642630</v>
      </c>
      <c r="E15" s="36" t="s">
        <v>660</v>
      </c>
      <c r="F15" s="36" t="s">
        <v>686</v>
      </c>
      <c r="G15" s="96"/>
    </row>
    <row r="16" spans="1:7" s="93" customFormat="1" ht="25.5" x14ac:dyDescent="0.2">
      <c r="A16" s="35">
        <v>4</v>
      </c>
      <c r="B16" s="154" t="s">
        <v>227</v>
      </c>
      <c r="C16" s="36" t="s">
        <v>253</v>
      </c>
      <c r="D16" s="38">
        <v>40000</v>
      </c>
      <c r="E16" s="36" t="s">
        <v>662</v>
      </c>
      <c r="F16" s="36" t="s">
        <v>687</v>
      </c>
      <c r="G16" s="96"/>
    </row>
    <row r="17" spans="1:7" s="93" customFormat="1" ht="25.5" x14ac:dyDescent="0.2">
      <c r="A17" s="35">
        <v>5</v>
      </c>
      <c r="B17" s="36">
        <v>12</v>
      </c>
      <c r="C17" s="36" t="s">
        <v>276</v>
      </c>
      <c r="D17" s="114">
        <v>1288380</v>
      </c>
      <c r="E17" s="36" t="s">
        <v>663</v>
      </c>
      <c r="F17" s="36" t="s">
        <v>688</v>
      </c>
      <c r="G17" s="96"/>
    </row>
    <row r="18" spans="1:7" s="93" customFormat="1" ht="38.25" x14ac:dyDescent="0.2">
      <c r="A18" s="35">
        <v>6</v>
      </c>
      <c r="B18" s="36">
        <v>14</v>
      </c>
      <c r="C18" s="36" t="s">
        <v>471</v>
      </c>
      <c r="D18" s="38">
        <v>324380</v>
      </c>
      <c r="E18" s="36" t="s">
        <v>664</v>
      </c>
      <c r="F18" s="36" t="s">
        <v>696</v>
      </c>
      <c r="G18" s="96"/>
    </row>
    <row r="19" spans="1:7" s="93" customFormat="1" ht="38.25" x14ac:dyDescent="0.2">
      <c r="A19" s="35">
        <v>7</v>
      </c>
      <c r="B19" s="36">
        <v>14</v>
      </c>
      <c r="C19" s="36" t="s">
        <v>472</v>
      </c>
      <c r="D19" s="38">
        <v>15020</v>
      </c>
      <c r="E19" s="36" t="s">
        <v>664</v>
      </c>
      <c r="F19" s="36" t="s">
        <v>696</v>
      </c>
      <c r="G19" s="96"/>
    </row>
    <row r="20" spans="1:7" s="93" customFormat="1" ht="38.25" x14ac:dyDescent="0.2">
      <c r="A20" s="35">
        <v>8</v>
      </c>
      <c r="B20" s="36">
        <v>14</v>
      </c>
      <c r="C20" s="36" t="s">
        <v>473</v>
      </c>
      <c r="D20" s="38">
        <v>17780</v>
      </c>
      <c r="E20" s="36" t="s">
        <v>664</v>
      </c>
      <c r="F20" s="36" t="s">
        <v>696</v>
      </c>
      <c r="G20" s="96"/>
    </row>
    <row r="21" spans="1:7" s="93" customFormat="1" ht="54" customHeight="1" x14ac:dyDescent="0.2">
      <c r="A21" s="35">
        <v>9</v>
      </c>
      <c r="B21" s="36">
        <v>14</v>
      </c>
      <c r="C21" s="36" t="s">
        <v>447</v>
      </c>
      <c r="D21" s="38">
        <v>15790</v>
      </c>
      <c r="E21" s="36" t="s">
        <v>666</v>
      </c>
      <c r="F21" s="36" t="s">
        <v>696</v>
      </c>
      <c r="G21" s="96"/>
    </row>
    <row r="22" spans="1:7" s="93" customFormat="1" ht="25.5" x14ac:dyDescent="0.2">
      <c r="A22" s="35">
        <v>10</v>
      </c>
      <c r="B22" s="36">
        <v>14</v>
      </c>
      <c r="C22" s="36" t="s">
        <v>448</v>
      </c>
      <c r="D22" s="38">
        <v>590</v>
      </c>
      <c r="E22" s="36" t="s">
        <v>667</v>
      </c>
      <c r="F22" s="36" t="s">
        <v>696</v>
      </c>
      <c r="G22" s="96"/>
    </row>
    <row r="23" spans="1:7" s="93" customFormat="1" ht="25.5" x14ac:dyDescent="0.2">
      <c r="A23" s="35">
        <v>11</v>
      </c>
      <c r="B23" s="36">
        <v>14</v>
      </c>
      <c r="C23" s="36" t="s">
        <v>449</v>
      </c>
      <c r="D23" s="38">
        <v>350</v>
      </c>
      <c r="E23" s="36" t="s">
        <v>667</v>
      </c>
      <c r="F23" s="36" t="s">
        <v>696</v>
      </c>
      <c r="G23" s="96"/>
    </row>
    <row r="24" spans="1:7" s="93" customFormat="1" ht="25.5" x14ac:dyDescent="0.2">
      <c r="A24" s="35">
        <v>12</v>
      </c>
      <c r="B24" s="36">
        <v>14</v>
      </c>
      <c r="C24" s="36" t="s">
        <v>458</v>
      </c>
      <c r="D24" s="38">
        <v>48000</v>
      </c>
      <c r="E24" s="36" t="s">
        <v>668</v>
      </c>
      <c r="F24" s="36" t="s">
        <v>688</v>
      </c>
      <c r="G24" s="96"/>
    </row>
    <row r="25" spans="1:7" s="93" customFormat="1" ht="38.25" x14ac:dyDescent="0.2">
      <c r="A25" s="35">
        <v>13</v>
      </c>
      <c r="B25" s="36">
        <v>4</v>
      </c>
      <c r="C25" s="36" t="s">
        <v>536</v>
      </c>
      <c r="D25" s="38">
        <v>621110</v>
      </c>
      <c r="E25" s="117" t="s">
        <v>669</v>
      </c>
      <c r="F25" s="36" t="s">
        <v>688</v>
      </c>
      <c r="G25" s="96"/>
    </row>
    <row r="26" spans="1:7" s="93" customFormat="1" ht="51" x14ac:dyDescent="0.2">
      <c r="A26" s="35">
        <v>14</v>
      </c>
      <c r="B26" s="36">
        <v>4</v>
      </c>
      <c r="C26" s="36" t="s">
        <v>537</v>
      </c>
      <c r="D26" s="38">
        <v>1397400</v>
      </c>
      <c r="E26" s="117" t="s">
        <v>670</v>
      </c>
      <c r="F26" s="36" t="s">
        <v>688</v>
      </c>
      <c r="G26" s="96"/>
    </row>
    <row r="27" spans="1:7" s="93" customFormat="1" ht="51" x14ac:dyDescent="0.2">
      <c r="A27" s="35">
        <v>15</v>
      </c>
      <c r="B27" s="36">
        <v>12</v>
      </c>
      <c r="C27" s="36" t="s">
        <v>569</v>
      </c>
      <c r="D27" s="38">
        <v>85092</v>
      </c>
      <c r="E27" s="36" t="s">
        <v>671</v>
      </c>
      <c r="F27" s="36" t="s">
        <v>692</v>
      </c>
      <c r="G27" s="96"/>
    </row>
    <row r="28" spans="1:7" s="93" customFormat="1" ht="76.5" x14ac:dyDescent="0.2">
      <c r="A28" s="35">
        <v>16</v>
      </c>
      <c r="B28" s="36">
        <v>12</v>
      </c>
      <c r="C28" s="36" t="s">
        <v>570</v>
      </c>
      <c r="D28" s="38">
        <v>289068</v>
      </c>
      <c r="E28" s="36" t="s">
        <v>672</v>
      </c>
      <c r="F28" s="36" t="s">
        <v>693</v>
      </c>
      <c r="G28" s="96"/>
    </row>
    <row r="29" spans="1:7" s="93" customFormat="1" ht="38.25" x14ac:dyDescent="0.2">
      <c r="A29" s="35">
        <v>17</v>
      </c>
      <c r="B29" s="36">
        <v>14</v>
      </c>
      <c r="C29" s="36" t="s">
        <v>599</v>
      </c>
      <c r="D29" s="38">
        <v>37200</v>
      </c>
      <c r="E29" s="36" t="s">
        <v>673</v>
      </c>
      <c r="F29" s="36" t="s">
        <v>694</v>
      </c>
      <c r="G29" s="96"/>
    </row>
    <row r="30" spans="1:7" s="93" customFormat="1" ht="25.5" x14ac:dyDescent="0.2">
      <c r="A30" s="35">
        <v>18</v>
      </c>
      <c r="B30" s="36">
        <v>14</v>
      </c>
      <c r="C30" s="36" t="s">
        <v>602</v>
      </c>
      <c r="D30" s="38">
        <v>36800</v>
      </c>
      <c r="E30" s="36" t="s">
        <v>674</v>
      </c>
      <c r="F30" s="36" t="s">
        <v>688</v>
      </c>
      <c r="G30" s="96"/>
    </row>
    <row r="31" spans="1:7" s="93" customFormat="1" ht="48" customHeight="1" x14ac:dyDescent="0.2">
      <c r="A31" s="35">
        <v>19</v>
      </c>
      <c r="B31" s="36">
        <v>12</v>
      </c>
      <c r="C31" s="36" t="s">
        <v>647</v>
      </c>
      <c r="D31" s="38">
        <v>28800</v>
      </c>
      <c r="E31" s="36" t="s">
        <v>684</v>
      </c>
      <c r="F31" s="36" t="s">
        <v>701</v>
      </c>
      <c r="G31" s="96"/>
    </row>
    <row r="32" spans="1:7" s="93" customFormat="1" ht="38.25" x14ac:dyDescent="0.2">
      <c r="A32" s="35">
        <v>20</v>
      </c>
      <c r="B32" s="36">
        <v>12</v>
      </c>
      <c r="C32" s="36" t="s">
        <v>649</v>
      </c>
      <c r="D32" s="38">
        <v>14400</v>
      </c>
      <c r="E32" s="36" t="s">
        <v>684</v>
      </c>
      <c r="F32" s="36" t="s">
        <v>702</v>
      </c>
      <c r="G32" s="96"/>
    </row>
    <row r="33" spans="1:7" s="93" customFormat="1" ht="51" x14ac:dyDescent="0.2">
      <c r="A33" s="35">
        <v>21</v>
      </c>
      <c r="B33" s="36">
        <v>12</v>
      </c>
      <c r="C33" s="36" t="s">
        <v>651</v>
      </c>
      <c r="D33" s="38">
        <v>16800</v>
      </c>
      <c r="E33" s="36" t="s">
        <v>685</v>
      </c>
      <c r="F33" s="36" t="s">
        <v>703</v>
      </c>
      <c r="G33" s="96"/>
    </row>
    <row r="34" spans="1:7" s="93" customFormat="1" ht="63.75" x14ac:dyDescent="0.2">
      <c r="A34" s="35">
        <v>22</v>
      </c>
      <c r="B34" s="36">
        <v>12</v>
      </c>
      <c r="C34" s="36" t="s">
        <v>462</v>
      </c>
      <c r="D34" s="38">
        <v>18000</v>
      </c>
      <c r="E34" s="36" t="s">
        <v>675</v>
      </c>
      <c r="F34" s="36" t="s">
        <v>700</v>
      </c>
      <c r="G34" s="96"/>
    </row>
    <row r="35" spans="1:7" s="93" customFormat="1" ht="38.25" x14ac:dyDescent="0.2">
      <c r="A35" s="35">
        <v>23</v>
      </c>
      <c r="B35" s="36">
        <v>12</v>
      </c>
      <c r="C35" s="36" t="s">
        <v>481</v>
      </c>
      <c r="D35" s="38">
        <v>40300</v>
      </c>
      <c r="E35" s="36" t="s">
        <v>676</v>
      </c>
      <c r="F35" s="36" t="s">
        <v>690</v>
      </c>
      <c r="G35" s="96"/>
    </row>
    <row r="36" spans="1:7" s="93" customFormat="1" ht="38.25" x14ac:dyDescent="0.2">
      <c r="A36" s="35">
        <v>24</v>
      </c>
      <c r="B36" s="36">
        <v>12</v>
      </c>
      <c r="C36" s="36" t="s">
        <v>506</v>
      </c>
      <c r="D36" s="38">
        <v>80000</v>
      </c>
      <c r="E36" s="36" t="s">
        <v>677</v>
      </c>
      <c r="F36" s="36" t="s">
        <v>688</v>
      </c>
      <c r="G36" s="96"/>
    </row>
    <row r="37" spans="1:7" s="93" customFormat="1" ht="25.5" x14ac:dyDescent="0.2">
      <c r="A37" s="35">
        <v>25</v>
      </c>
      <c r="B37" s="36">
        <v>12</v>
      </c>
      <c r="C37" s="36" t="s">
        <v>509</v>
      </c>
      <c r="D37" s="38">
        <v>90000</v>
      </c>
      <c r="E37" s="117" t="s">
        <v>678</v>
      </c>
      <c r="F37" s="36" t="s">
        <v>698</v>
      </c>
      <c r="G37" s="96"/>
    </row>
    <row r="38" spans="1:7" s="93" customFormat="1" ht="25.5" x14ac:dyDescent="0.2">
      <c r="A38" s="35">
        <v>26</v>
      </c>
      <c r="B38" s="36">
        <v>12</v>
      </c>
      <c r="C38" s="36" t="s">
        <v>510</v>
      </c>
      <c r="D38" s="38">
        <v>36000</v>
      </c>
      <c r="E38" s="117" t="s">
        <v>678</v>
      </c>
      <c r="F38" s="36" t="s">
        <v>698</v>
      </c>
      <c r="G38" s="96"/>
    </row>
    <row r="39" spans="1:7" s="93" customFormat="1" ht="38.25" x14ac:dyDescent="0.2">
      <c r="A39" s="35">
        <v>27</v>
      </c>
      <c r="B39" s="36">
        <v>14</v>
      </c>
      <c r="C39" s="36" t="s">
        <v>476</v>
      </c>
      <c r="D39" s="114">
        <v>27700</v>
      </c>
      <c r="E39" s="117" t="s">
        <v>679</v>
      </c>
      <c r="F39" s="36" t="s">
        <v>689</v>
      </c>
      <c r="G39" s="96"/>
    </row>
    <row r="40" spans="1:7" s="93" customFormat="1" ht="25.5" x14ac:dyDescent="0.2">
      <c r="A40" s="35">
        <v>97</v>
      </c>
      <c r="B40" s="36">
        <v>12</v>
      </c>
      <c r="C40" s="36" t="s">
        <v>508</v>
      </c>
      <c r="D40" s="38">
        <v>180000</v>
      </c>
      <c r="E40" s="117" t="s">
        <v>678</v>
      </c>
      <c r="F40" s="36" t="s">
        <v>698</v>
      </c>
      <c r="G40" s="96"/>
    </row>
    <row r="41" spans="1:7" s="93" customFormat="1" ht="51" x14ac:dyDescent="0.2">
      <c r="A41" s="35">
        <v>129</v>
      </c>
      <c r="B41" s="36">
        <v>11</v>
      </c>
      <c r="C41" s="36" t="s">
        <v>439</v>
      </c>
      <c r="D41" s="38">
        <v>420000</v>
      </c>
      <c r="E41" s="36" t="s">
        <v>680</v>
      </c>
      <c r="F41" s="36" t="s">
        <v>695</v>
      </c>
      <c r="G41" s="96"/>
    </row>
    <row r="42" spans="1:7" s="93" customFormat="1" ht="25.5" x14ac:dyDescent="0.2">
      <c r="A42" s="35">
        <v>139</v>
      </c>
      <c r="B42" s="36">
        <v>12</v>
      </c>
      <c r="C42" s="36" t="s">
        <v>512</v>
      </c>
      <c r="D42" s="38">
        <v>16000</v>
      </c>
      <c r="E42" s="36" t="s">
        <v>681</v>
      </c>
      <c r="F42" s="36" t="s">
        <v>699</v>
      </c>
      <c r="G42" s="96"/>
    </row>
    <row r="43" spans="1:7" s="93" customFormat="1" ht="38.25" x14ac:dyDescent="0.2">
      <c r="A43" s="35">
        <v>143</v>
      </c>
      <c r="B43" s="36">
        <v>12</v>
      </c>
      <c r="C43" s="36" t="s">
        <v>563</v>
      </c>
      <c r="D43" s="38">
        <v>16181.84</v>
      </c>
      <c r="E43" s="36" t="s">
        <v>682</v>
      </c>
      <c r="F43" s="36" t="s">
        <v>696</v>
      </c>
      <c r="G43" s="96"/>
    </row>
    <row r="44" spans="1:7" s="93" customFormat="1" ht="38.25" x14ac:dyDescent="0.2">
      <c r="A44" s="35">
        <v>144</v>
      </c>
      <c r="B44" s="36">
        <v>12</v>
      </c>
      <c r="C44" s="36" t="s">
        <v>564</v>
      </c>
      <c r="D44" s="38">
        <v>24136.14</v>
      </c>
      <c r="E44" s="36" t="s">
        <v>683</v>
      </c>
      <c r="F44" s="36" t="s">
        <v>696</v>
      </c>
      <c r="G44" s="96"/>
    </row>
    <row r="45" spans="1:7" s="93" customFormat="1" ht="39" customHeight="1" x14ac:dyDescent="0.2">
      <c r="A45" s="35">
        <v>148</v>
      </c>
      <c r="B45" s="36">
        <v>4</v>
      </c>
      <c r="C45" s="36" t="s">
        <v>469</v>
      </c>
      <c r="D45" s="38">
        <v>447480</v>
      </c>
      <c r="E45" s="36" t="s">
        <v>665</v>
      </c>
      <c r="F45" s="36" t="s">
        <v>697</v>
      </c>
      <c r="G45" s="96"/>
    </row>
    <row r="46" spans="1:7" s="93" customFormat="1" ht="12.75" x14ac:dyDescent="0.2">
      <c r="A46" s="96"/>
      <c r="B46" s="36"/>
      <c r="C46" s="96"/>
      <c r="D46" s="97"/>
      <c r="E46" s="96"/>
      <c r="F46" s="96"/>
      <c r="G46" s="96"/>
    </row>
    <row r="47" spans="1:7" s="93" customFormat="1" ht="12.75" x14ac:dyDescent="0.2">
      <c r="A47" s="96"/>
      <c r="B47" s="36"/>
      <c r="C47" s="96"/>
      <c r="D47" s="97"/>
      <c r="E47" s="96"/>
      <c r="F47" s="96"/>
      <c r="G47" s="96"/>
    </row>
    <row r="48" spans="1:7" s="72" customFormat="1" ht="12.75" x14ac:dyDescent="0.2"/>
    <row r="49" spans="1:6" s="72" customFormat="1" ht="12.75" x14ac:dyDescent="0.2"/>
    <row r="50" spans="1:6" s="72" customFormat="1" ht="39.75" customHeight="1" x14ac:dyDescent="0.2">
      <c r="A50" s="266" t="s">
        <v>175</v>
      </c>
      <c r="B50" s="266"/>
      <c r="C50" s="266"/>
      <c r="D50" s="266"/>
      <c r="E50" s="266"/>
      <c r="F50" s="266"/>
    </row>
    <row r="51" spans="1:6" s="72" customFormat="1" ht="12.75" x14ac:dyDescent="0.2">
      <c r="A51" s="265" t="s">
        <v>169</v>
      </c>
      <c r="B51" s="265"/>
      <c r="C51" s="265"/>
      <c r="D51" s="265"/>
      <c r="E51" s="265"/>
      <c r="F51" s="265"/>
    </row>
    <row r="54" spans="1:6" x14ac:dyDescent="0.25">
      <c r="A54" s="62" t="s">
        <v>181</v>
      </c>
      <c r="B54" s="62" t="s">
        <v>182</v>
      </c>
      <c r="C54" s="62" t="s">
        <v>184</v>
      </c>
      <c r="D54" s="62" t="s">
        <v>184</v>
      </c>
    </row>
    <row r="55" spans="1:6" s="104" customFormat="1" x14ac:dyDescent="0.25">
      <c r="B55" s="104" t="s">
        <v>183</v>
      </c>
      <c r="C55" s="104" t="s">
        <v>186</v>
      </c>
      <c r="D55" s="104" t="s">
        <v>185</v>
      </c>
    </row>
  </sheetData>
  <mergeCells count="12">
    <mergeCell ref="A51:F51"/>
    <mergeCell ref="A50:F50"/>
    <mergeCell ref="G10:G11"/>
    <mergeCell ref="D10:D11"/>
    <mergeCell ref="A4:F4"/>
    <mergeCell ref="A10:A11"/>
    <mergeCell ref="B10:B11"/>
    <mergeCell ref="C10:C11"/>
    <mergeCell ref="E10:E11"/>
    <mergeCell ref="F10:F11"/>
    <mergeCell ref="B6:F6"/>
    <mergeCell ref="B7:F7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Код ФНД</vt:lpstr>
      <vt:lpstr>план ГКПЗ</vt:lpstr>
      <vt:lpstr>план ЕИ</vt:lpstr>
      <vt:lpstr>'план ГКПЗ'!Заголовки_для_печати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Елена Решева</cp:lastModifiedBy>
  <cp:lastPrinted>2018-11-02T06:07:05Z</cp:lastPrinted>
  <dcterms:created xsi:type="dcterms:W3CDTF">2011-03-28T13:15:04Z</dcterms:created>
  <dcterms:modified xsi:type="dcterms:W3CDTF">2018-11-12T11:29:10Z</dcterms:modified>
</cp:coreProperties>
</file>