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КПЗ\ГКПЗ 2019\"/>
    </mc:Choice>
  </mc:AlternateContent>
  <bookViews>
    <workbookView xWindow="0" yWindow="0" windowWidth="28800" windowHeight="12435" activeTab="1"/>
  </bookViews>
  <sheets>
    <sheet name="Код ФНД" sheetId="2" r:id="rId1"/>
    <sheet name="план ГКПЗ" sheetId="16" r:id="rId2"/>
    <sheet name="план ЕИ" sheetId="13" r:id="rId3"/>
  </sheets>
  <definedNames>
    <definedName name="_xlnm._FilterDatabase" localSheetId="1" hidden="1">'план ГКПЗ'!$A$23:$AQ$265</definedName>
    <definedName name="_xlnm.Print_Titles" localSheetId="1">'план ГКПЗ'!$16:$23</definedName>
  </definedNames>
  <calcPr calcId="152511"/>
</workbook>
</file>

<file path=xl/calcChain.xml><?xml version="1.0" encoding="utf-8"?>
<calcChain xmlns="http://schemas.openxmlformats.org/spreadsheetml/2006/main">
  <c r="AA46" i="16" l="1"/>
  <c r="AA45" i="16"/>
  <c r="AA44" i="16"/>
  <c r="T221" i="16" l="1"/>
  <c r="AA216" i="16"/>
  <c r="Y220" i="16"/>
  <c r="Y192" i="16"/>
  <c r="Y161" i="16"/>
  <c r="AA112" i="16"/>
  <c r="AA113" i="16"/>
  <c r="T257" i="16" l="1"/>
  <c r="T224" i="16"/>
  <c r="Y99" i="16"/>
  <c r="Y104" i="16" l="1"/>
  <c r="Y103" i="16"/>
  <c r="Y102" i="16"/>
  <c r="Y100" i="16"/>
  <c r="Y83" i="16"/>
  <c r="Y80" i="16"/>
  <c r="Y60" i="16"/>
  <c r="Y129" i="16"/>
  <c r="Y127" i="16"/>
  <c r="Y126" i="16"/>
  <c r="Y125" i="16"/>
  <c r="Y110" i="16"/>
  <c r="Y109" i="16"/>
  <c r="Y108" i="16"/>
  <c r="Y107" i="16"/>
  <c r="Y106" i="16"/>
  <c r="Y159" i="16" l="1"/>
  <c r="Y160" i="16"/>
  <c r="Z161" i="16" l="1"/>
  <c r="Z162" i="16"/>
  <c r="Z163" i="16"/>
  <c r="Z159" i="16"/>
  <c r="AA77" i="16" l="1"/>
  <c r="AA51" i="16"/>
  <c r="T265" i="16"/>
  <c r="Y224" i="16" s="1"/>
  <c r="AB192" i="16"/>
  <c r="AB193" i="16"/>
  <c r="AB195" i="16"/>
  <c r="Y195" i="16"/>
  <c r="Y193" i="16"/>
  <c r="Y163" i="16"/>
  <c r="Z160" i="16"/>
  <c r="AB160" i="16"/>
  <c r="AB162" i="16" l="1"/>
  <c r="AA165" i="16"/>
  <c r="AA166" i="16"/>
  <c r="AA167" i="16"/>
  <c r="AA168" i="16"/>
  <c r="AA169" i="16"/>
  <c r="AA170" i="16"/>
  <c r="AA171" i="16"/>
  <c r="AA172" i="16"/>
  <c r="AA173" i="16"/>
  <c r="AA174" i="16"/>
  <c r="AA175" i="16"/>
  <c r="AA177" i="16"/>
  <c r="AA178" i="16"/>
  <c r="AA179" i="16"/>
  <c r="AA180" i="16"/>
  <c r="AA182" i="16"/>
  <c r="AA183" i="16"/>
  <c r="AA181" i="16"/>
  <c r="AA184" i="16"/>
  <c r="AA185" i="16"/>
  <c r="AA186" i="16"/>
  <c r="AA195" i="16" l="1"/>
  <c r="AA192" i="16"/>
  <c r="AA193" i="16"/>
  <c r="AA26" i="16"/>
  <c r="AA100" i="16" l="1"/>
  <c r="AA107" i="16" l="1"/>
  <c r="AA106" i="16"/>
  <c r="AA27" i="16" l="1"/>
  <c r="AA79" i="16" l="1"/>
  <c r="AA85" i="16" l="1"/>
  <c r="Z202" i="16" l="1"/>
  <c r="AA207" i="16"/>
  <c r="Z207" i="16"/>
  <c r="AA206" i="16"/>
  <c r="Z206" i="16"/>
  <c r="AA205" i="16"/>
  <c r="Z205" i="16"/>
  <c r="Z204" i="16"/>
  <c r="Z203" i="16"/>
  <c r="AB201" i="16"/>
  <c r="Z201" i="16"/>
  <c r="AA215" i="16"/>
  <c r="AB205" i="16" l="1"/>
  <c r="AA212" i="16" l="1"/>
  <c r="AA115" i="16" l="1"/>
  <c r="AA217" i="16" l="1"/>
  <c r="AA210" i="16"/>
  <c r="AA68" i="16" l="1"/>
  <c r="AA31" i="16" l="1"/>
  <c r="AA209" i="16"/>
  <c r="AA211" i="16"/>
  <c r="AA208" i="16"/>
  <c r="AA120" i="16" l="1"/>
  <c r="AA73" i="16"/>
  <c r="AA50" i="16"/>
  <c r="AA87" i="16"/>
  <c r="AA214" i="16" l="1"/>
  <c r="AA213" i="16" l="1"/>
  <c r="AA36" i="16" l="1"/>
  <c r="AA95" i="16" l="1"/>
  <c r="AA128" i="16" l="1"/>
  <c r="AA111" i="16"/>
  <c r="AA132" i="16"/>
  <c r="AA84" i="16"/>
  <c r="AA39" i="16" l="1"/>
  <c r="AA40" i="16"/>
  <c r="AA41" i="16"/>
  <c r="AA98" i="16"/>
  <c r="AA124" i="16"/>
  <c r="AA82" i="16"/>
  <c r="AA38" i="16"/>
  <c r="AA37" i="16"/>
  <c r="Z220" i="16" l="1"/>
  <c r="AB206" i="16"/>
  <c r="AB207" i="16"/>
  <c r="AA97" i="16"/>
  <c r="AA81" i="16"/>
  <c r="AA138" i="16"/>
  <c r="AB220" i="16" l="1"/>
  <c r="AA116" i="16" l="1"/>
  <c r="AA101" i="16"/>
  <c r="AA133" i="16"/>
  <c r="AA139" i="16"/>
  <c r="AA163" i="16" s="1"/>
  <c r="AA72" i="16"/>
  <c r="AA47" i="16"/>
  <c r="AA96" i="16"/>
  <c r="AA78" i="16"/>
  <c r="AA94" i="16" l="1"/>
  <c r="AA25" i="16"/>
  <c r="AA137" i="16"/>
  <c r="AA130" i="16" l="1"/>
  <c r="AA117" i="16"/>
  <c r="AA74" i="16"/>
  <c r="AA75" i="16" l="1"/>
  <c r="AA135" i="16"/>
  <c r="AA122" i="16"/>
  <c r="AA33" i="16"/>
  <c r="AA123" i="16"/>
  <c r="AA48" i="16"/>
  <c r="AA49" i="16"/>
  <c r="AA114" i="16"/>
  <c r="AA131" i="16"/>
  <c r="AA66" i="16"/>
  <c r="AA28" i="16"/>
  <c r="AA93" i="16"/>
  <c r="AA121" i="16"/>
  <c r="AA136" i="16"/>
  <c r="AA134" i="16"/>
  <c r="AA161" i="16" l="1"/>
  <c r="AA92" i="16"/>
  <c r="AA35" i="16"/>
  <c r="AA65" i="16"/>
  <c r="AA67" i="16" l="1"/>
  <c r="AA30" i="16"/>
  <c r="AA64" i="16"/>
  <c r="AA91" i="16"/>
  <c r="AA105" i="16"/>
  <c r="AA90" i="16"/>
  <c r="AA63" i="16"/>
  <c r="AA62" i="16"/>
  <c r="AA89" i="16"/>
  <c r="AA61" i="16"/>
  <c r="AA88" i="16"/>
  <c r="AA71" i="16" l="1"/>
  <c r="AA70" i="16"/>
  <c r="AA119" i="16"/>
  <c r="AA59" i="16"/>
  <c r="AA58" i="16"/>
  <c r="AA57" i="16"/>
  <c r="AA56" i="16"/>
  <c r="AA55" i="16"/>
  <c r="AA54" i="16"/>
  <c r="AA53" i="16"/>
  <c r="AA52" i="16"/>
  <c r="AA60" i="16"/>
  <c r="AA80" i="16"/>
  <c r="AA110" i="16"/>
  <c r="AA220" i="16" l="1"/>
  <c r="Y223" i="16" s="1"/>
  <c r="Y225" i="16" s="1"/>
  <c r="AA86" i="16"/>
  <c r="AA69" i="16"/>
  <c r="AA118" i="16"/>
  <c r="AA32" i="16"/>
  <c r="AA83" i="16" l="1"/>
  <c r="AA104" i="16"/>
  <c r="AA29" i="16"/>
  <c r="AA99" i="16"/>
  <c r="AA103" i="16"/>
  <c r="AA109" i="16"/>
  <c r="AA102" i="16" l="1"/>
  <c r="AA127" i="16"/>
  <c r="AA129" i="16"/>
  <c r="AA126" i="16" l="1"/>
  <c r="AA108" i="16"/>
  <c r="AA125" i="16"/>
  <c r="AA159" i="16" l="1"/>
  <c r="AA160" i="16"/>
</calcChain>
</file>

<file path=xl/sharedStrings.xml><?xml version="1.0" encoding="utf-8"?>
<sst xmlns="http://schemas.openxmlformats.org/spreadsheetml/2006/main" count="3461" uniqueCount="709">
  <si>
    <t>УТВЕРЖДАЮ</t>
  </si>
  <si>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</si>
  <si>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</si>
  <si>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</si>
  <si>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</si>
  <si>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</si>
  <si>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</si>
  <si>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</si>
  <si>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</si>
  <si>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</si>
  <si>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</si>
  <si>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</si>
  <si>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</si>
  <si>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</si>
  <si>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</si>
  <si>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</si>
  <si>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</si>
  <si>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</si>
  <si>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</si>
  <si>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</si>
  <si>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</si>
  <si>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</si>
  <si>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</si>
  <si>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</si>
  <si>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</si>
  <si>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</si>
  <si>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</si>
  <si>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</si>
  <si>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</si>
  <si>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</si>
  <si>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</si>
  <si>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</si>
  <si>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</si>
  <si>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</si>
  <si>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</si>
  <si>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</si>
  <si>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</si>
  <si>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</si>
  <si>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</si>
  <si>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</si>
  <si>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</si>
  <si>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</si>
  <si>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</si>
  <si>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</si>
  <si>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</si>
  <si>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</si>
  <si>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</si>
  <si>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</si>
  <si>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</si>
  <si>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</si>
  <si>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Плановая дата подведения итогов закупочной процедуры (чч.мм.гг)</t>
  </si>
  <si>
    <t>График поставки</t>
  </si>
  <si>
    <t>Лоты, под поставки продукции  планируемого года</t>
  </si>
  <si>
    <t>Лоты,  под поставки продукции последующих лет (первоочередные)</t>
  </si>
  <si>
    <r>
      <t xml:space="preserve">Итого за I квартал: </t>
    </r>
    <r>
      <rPr>
        <b/>
        <i/>
        <sz val="10"/>
        <color indexed="8"/>
        <rFont val="Times New Roman"/>
        <family val="1"/>
        <charset val="204"/>
      </rPr>
      <t>(по дате объявления)</t>
    </r>
  </si>
  <si>
    <t>Итого  лоты ГКПЗ планируемого года:</t>
  </si>
  <si>
    <r>
      <t>Итого за I квартал:</t>
    </r>
    <r>
      <rPr>
        <b/>
        <i/>
        <sz val="10"/>
        <color indexed="8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</si>
  <si>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color indexed="8"/>
        <rFont val="Times New Roman"/>
        <family val="1"/>
        <charset val="204"/>
      </rPr>
      <t>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</si>
  <si>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color indexed="8"/>
        <rFont val="Times New Roman"/>
        <family val="1"/>
        <charset val="204"/>
      </rPr>
      <t xml:space="preserve"> 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</si>
  <si>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</si>
  <si>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</si>
  <si>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</si>
  <si>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</si>
  <si>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</si>
  <si>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Количество лотов ___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</si>
  <si>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</si>
  <si>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</si>
  <si>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</si>
  <si>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</si>
  <si>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</si>
  <si>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</si>
  <si>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</si>
  <si>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</si>
  <si>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</si>
  <si>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</si>
  <si>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</si>
  <si>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</si>
  <si>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</si>
  <si>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</si>
  <si>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</si>
  <si>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</si>
  <si>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</si>
  <si>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</si>
  <si>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</si>
  <si>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</si>
  <si>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</si>
  <si>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</si>
  <si>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</si>
  <si>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</si>
  <si>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</si>
  <si>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</si>
  <si>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</si>
  <si>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</si>
  <si>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</si>
  <si>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</si>
  <si>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</si>
  <si>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</si>
  <si>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</si>
  <si>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</si>
  <si>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</si>
  <si>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</si>
  <si>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</si>
  <si>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</si>
  <si>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</si>
  <si>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</si>
  <si>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</si>
  <si>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</si>
  <si>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</si>
  <si>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</si>
  <si>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</si>
  <si>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</si>
  <si>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</si>
  <si>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</si>
  <si>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</si>
  <si>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</si>
  <si>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</si>
  <si>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</si>
  <si>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</si>
  <si>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</si>
  <si>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</si>
  <si>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</si>
  <si>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</si>
  <si>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</si>
  <si>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</si>
  <si>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</si>
  <si>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</si>
  <si>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</si>
  <si>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</si>
  <si>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</si>
  <si>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</si>
  <si>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</si>
  <si>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</si>
  <si>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</si>
  <si>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</si>
  <si>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</si>
  <si>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</si>
  <si>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</si>
  <si>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</si>
  <si>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</si>
  <si>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</si>
  <si>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</si>
  <si>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</si>
  <si>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</si>
  <si>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</si>
  <si>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</si>
  <si>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</si>
  <si>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</si>
  <si>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</si>
  <si>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</si>
  <si>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</si>
  <si>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</si>
  <si>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</si>
  <si>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</si>
  <si>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</si>
  <si>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</si>
  <si>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</si>
  <si>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</si>
  <si>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</si>
  <si>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</si>
  <si>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</si>
  <si>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</si>
  <si>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</si>
  <si>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</si>
  <si>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</si>
  <si>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</si>
  <si>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</si>
  <si>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</si>
  <si>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</si>
  <si>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Обоснование**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</si>
  <si>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</si>
  <si>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Комментарий маркетинга</t>
  </si>
  <si>
    <t>Контрагент*</t>
  </si>
  <si>
    <t xml:space="preserve">Коды функциональных направлений деятельности </t>
  </si>
  <si>
    <t>Итого лоты закупочных процедур планируемого года :</t>
  </si>
  <si>
    <t>Количество лотов ____</t>
  </si>
  <si>
    <t>* Все контрагенты, планируемые к закупке способом «у единственного поставщика», до согласования ГКПЗ Общества в СЗО должны быть согласованы со Службой безопасности Общества, а также проверены на отсутствие у них конфликта интересов с компаниями Группы Интер РАО.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</si>
  <si>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  <charset val="204"/>
      </rPr>
      <t>(коммерческая деятельность)</t>
    </r>
  </si>
  <si>
    <t>Наименование ЕП                                                (в случае, если выбран планируемый способ закупки «у единственного поставщика»)</t>
  </si>
  <si>
    <t>Услуги  /  поставка</t>
  </si>
  <si>
    <t xml:space="preserve">По Обществу: </t>
  </si>
  <si>
    <t xml:space="preserve">Филиалу: </t>
  </si>
  <si>
    <t xml:space="preserve">СОГЛАСОВАНО: </t>
  </si>
  <si>
    <t>__________________ (ФИО)</t>
  </si>
  <si>
    <t>(должность)</t>
  </si>
  <si>
    <t>__________________</t>
  </si>
  <si>
    <t>(ФИО)</t>
  </si>
  <si>
    <t>(личная подпись)</t>
  </si>
  <si>
    <t>Комментарий СБ</t>
  </si>
  <si>
    <t>Приложение №1</t>
  </si>
  <si>
    <t>Приложение №4</t>
  </si>
  <si>
    <t>Костромская область г. Волгореченск ул. Индустриальная д.4</t>
  </si>
  <si>
    <t>(494 53) 5-27-25</t>
  </si>
  <si>
    <t>zakupki.rsp-tpk@yandex.ru</t>
  </si>
  <si>
    <t>4431002987</t>
  </si>
  <si>
    <t>443101001</t>
  </si>
  <si>
    <t>34406000000</t>
  </si>
  <si>
    <t>рубли РФ</t>
  </si>
  <si>
    <t>АО "РСП ТПК КГРЭС"</t>
  </si>
  <si>
    <t>Покупка электроэнергии у энергоснабжающих организаций</t>
  </si>
  <si>
    <t>поставка</t>
  </si>
  <si>
    <t>212130-10</t>
  </si>
  <si>
    <t>нет</t>
  </si>
  <si>
    <t>неэлектронная</t>
  </si>
  <si>
    <t>Единственный поставщик</t>
  </si>
  <si>
    <t>пролонгация договора</t>
  </si>
  <si>
    <t>ПАО "Костромская сбытовая компания"</t>
  </si>
  <si>
    <t>Поставка электроэнергии</t>
  </si>
  <si>
    <t>Соответствие продукции ГОСТ, ТУ, сертификации, условиям технического задания</t>
  </si>
  <si>
    <t xml:space="preserve">Условная единица </t>
  </si>
  <si>
    <t>г.Волгореченск</t>
  </si>
  <si>
    <t>35.14</t>
  </si>
  <si>
    <t>35.11.10</t>
  </si>
  <si>
    <t>Покупная тепловая энергия</t>
  </si>
  <si>
    <t>АО "Интер РАО - Электрогенерация"</t>
  </si>
  <si>
    <t>Акционерное общество "Ремонтно-сервисное предприяти тепловых и подземных коммуникаций Костромской ГРЭС"</t>
  </si>
  <si>
    <t>35.30.11.110</t>
  </si>
  <si>
    <t>35.30.6</t>
  </si>
  <si>
    <t>Поставка тепловой энергии</t>
  </si>
  <si>
    <t>212300-00</t>
  </si>
  <si>
    <t>24.20.13.120</t>
  </si>
  <si>
    <t>47.52.7</t>
  </si>
  <si>
    <t>Открытый запрос предложений</t>
  </si>
  <si>
    <t>электронная</t>
  </si>
  <si>
    <t>3.2.</t>
  </si>
  <si>
    <t>Поставка металлопроката на ремонт</t>
  </si>
  <si>
    <t>25.11, 24.52.2</t>
  </si>
  <si>
    <t>Поставка ЖБИ на ремонт</t>
  </si>
  <si>
    <t>23.61.12</t>
  </si>
  <si>
    <t>Поставка гидроизоляции на ремонт</t>
  </si>
  <si>
    <t>23.99.12.110</t>
  </si>
  <si>
    <t>Упрощенная процедура закупки</t>
  </si>
  <si>
    <t>28.14.1</t>
  </si>
  <si>
    <t>Поставка электродов на ремонт</t>
  </si>
  <si>
    <t>25.93.15.120</t>
  </si>
  <si>
    <t>28.29.23.120</t>
  </si>
  <si>
    <t>213110-10</t>
  </si>
  <si>
    <t>Материалы для ремонта хозяйственным способом</t>
  </si>
  <si>
    <t>Поставка крепежа на ремонт</t>
  </si>
  <si>
    <t>25.94</t>
  </si>
  <si>
    <t>Поставка КИП на ремонт</t>
  </si>
  <si>
    <t>26.51.7</t>
  </si>
  <si>
    <t>Ряд закупочных процедур</t>
  </si>
  <si>
    <t>Поставка теплоизоляции на ремонт</t>
  </si>
  <si>
    <t>23.99.19.111</t>
  </si>
  <si>
    <t>Поставка сжиженного газа (в баллонах) на ремонт</t>
  </si>
  <si>
    <t>47.78.6</t>
  </si>
  <si>
    <t>Поставка лакокрасочных материалов на ремонт</t>
  </si>
  <si>
    <t>20.30</t>
  </si>
  <si>
    <t>24.51.2</t>
  </si>
  <si>
    <t>Поставка запасных частей на ремонт хлораторной установки</t>
  </si>
  <si>
    <t>28.14</t>
  </si>
  <si>
    <t>Многоразовая закупка</t>
  </si>
  <si>
    <t>Декабрь 2018</t>
  </si>
  <si>
    <t>Поставка нефтепродуктов</t>
  </si>
  <si>
    <t>47.30.11</t>
  </si>
  <si>
    <t>45.20.11.515</t>
  </si>
  <si>
    <t>ООО "РН-КАРТ"</t>
  </si>
  <si>
    <t>ГСМ на производственные цели</t>
  </si>
  <si>
    <t>213200-10</t>
  </si>
  <si>
    <t>Поставка жидкости для автотранспорта</t>
  </si>
  <si>
    <t>47.30</t>
  </si>
  <si>
    <t>47.30.2</t>
  </si>
  <si>
    <t>Поставка спецодежды</t>
  </si>
  <si>
    <t>Спецодежда</t>
  </si>
  <si>
    <t>213410-10</t>
  </si>
  <si>
    <t>Иные материалы по охране труда</t>
  </si>
  <si>
    <t>47.75</t>
  </si>
  <si>
    <t>213420-10</t>
  </si>
  <si>
    <t>Поставка защитных средств для ухода за кожей</t>
  </si>
  <si>
    <t>Приобретение вакцины от клещевого вирусного энцефалита</t>
  </si>
  <si>
    <t>47.73</t>
  </si>
  <si>
    <t>21.20.21</t>
  </si>
  <si>
    <t>Приобретение аптечек автомобильных и медикаментов для аптечек</t>
  </si>
  <si>
    <t>21.20.10, 21.20.24.170</t>
  </si>
  <si>
    <t>Поставка знаков, плакатов, нормативно-технической документации</t>
  </si>
  <si>
    <t>18.12.</t>
  </si>
  <si>
    <t>Поставка гипохлорита натрия</t>
  </si>
  <si>
    <t>20.13</t>
  </si>
  <si>
    <t>20.13.32</t>
  </si>
  <si>
    <t>Химреагенты</t>
  </si>
  <si>
    <t>213510-10</t>
  </si>
  <si>
    <t>Поставка химических реактивов для химико-бактериологической лаборатории</t>
  </si>
  <si>
    <t>28.15</t>
  </si>
  <si>
    <t>23.91.11</t>
  </si>
  <si>
    <t>Поставка подшипников на ремонт</t>
  </si>
  <si>
    <t>Поставка расходного материала для инструментов на ремонт</t>
  </si>
  <si>
    <t>45.32</t>
  </si>
  <si>
    <t>Поставка запасных частей для ремонта тракторов</t>
  </si>
  <si>
    <t>Прочие материалы эксплуатационного (производственного) характера</t>
  </si>
  <si>
    <t>213530-10</t>
  </si>
  <si>
    <t>Поставка запасных частей для ремонта грузовых автомобилей</t>
  </si>
  <si>
    <t>Поставка запасных частей для ремонта автомобилей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</si>
  <si>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</si>
  <si>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</si>
  <si>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</si>
  <si>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</si>
  <si>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</si>
  <si>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45.3</t>
  </si>
  <si>
    <t>22.11.1.</t>
  </si>
  <si>
    <t>Поставка автошин для тракторов</t>
  </si>
  <si>
    <t>Поставка автошин для легковых автомобилей и автомобилей группы ГАЗ</t>
  </si>
  <si>
    <t>20.13, 23.19</t>
  </si>
  <si>
    <t>20.13.32, 23.19.2</t>
  </si>
  <si>
    <t>Поставка моющих средств</t>
  </si>
  <si>
    <t>47.7</t>
  </si>
  <si>
    <t>20.4.</t>
  </si>
  <si>
    <t>Поставка материалов по улучшению условий труда</t>
  </si>
  <si>
    <t>23.23,23.31, 43.32</t>
  </si>
  <si>
    <t>22.23.14, 22.23.15, 43.32.1</t>
  </si>
  <si>
    <t>Поставка строительного, металлорежущего инструмента</t>
  </si>
  <si>
    <t>Поставка слесарного инструмента</t>
  </si>
  <si>
    <t>Поставка такелажных и грузоподъемных механизмов</t>
  </si>
  <si>
    <t>Поставка запасных частей и масел к триммеру, бензопиле</t>
  </si>
  <si>
    <t>Поставка хозяйственного инвентаря, приспособлений</t>
  </si>
  <si>
    <t>Поставка прочих материалов на эксплуатацию</t>
  </si>
  <si>
    <t>47.5</t>
  </si>
  <si>
    <t>25.73</t>
  </si>
  <si>
    <t>28.22.1</t>
  </si>
  <si>
    <t>28.14, 25.99.11, 25.99</t>
  </si>
  <si>
    <t>47.78.9</t>
  </si>
  <si>
    <t>25.99.29</t>
  </si>
  <si>
    <t>Поставка бумаги для оргтехники</t>
  </si>
  <si>
    <t>Поставка канцтоваров и принадлежностей</t>
  </si>
  <si>
    <t>Канцелярские принадлежности</t>
  </si>
  <si>
    <t>213630-10</t>
  </si>
  <si>
    <t>47.62.2</t>
  </si>
  <si>
    <t>47.62,2</t>
  </si>
  <si>
    <t>17.12.14.110</t>
  </si>
  <si>
    <t>22.29.25</t>
  </si>
  <si>
    <t>Поставка расходных материалов для офисной техники (картриджи)</t>
  </si>
  <si>
    <t>Поставка оргтехники</t>
  </si>
  <si>
    <t>47.4</t>
  </si>
  <si>
    <t>26.2.</t>
  </si>
  <si>
    <t>Материалы на обслуживание оргтехники</t>
  </si>
  <si>
    <t>213710-10</t>
  </si>
  <si>
    <t>Расходные материалы для офисной техники</t>
  </si>
  <si>
    <t>213720-10</t>
  </si>
  <si>
    <t>Оргтехника, относимая на МБП</t>
  </si>
  <si>
    <t>213730-10</t>
  </si>
  <si>
    <t>Ремонт и техническое обслуживание системы видеонаблюдения ВОС, тревожной сигнализации, обслуживание АТС</t>
  </si>
  <si>
    <t>Требования, согласно технического задания</t>
  </si>
  <si>
    <t>80.20</t>
  </si>
  <si>
    <t>Услуги по ремонту и техническому обслуживанию подрядным способом</t>
  </si>
  <si>
    <t xml:space="preserve">Услуги  </t>
  </si>
  <si>
    <t>216100-10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</si>
  <si>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</si>
  <si>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71.12.6</t>
  </si>
  <si>
    <t>71.12.4</t>
  </si>
  <si>
    <t>Поставка запорной арматуры на ремонт ТС</t>
  </si>
  <si>
    <t>Поставка прокладочных материалов на ремонт (резиновые изделия)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</si>
  <si>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коммуникаций.</t>
  </si>
  <si>
    <t>42.11</t>
  </si>
  <si>
    <t>42.11.20</t>
  </si>
  <si>
    <t>43.99</t>
  </si>
  <si>
    <t>43.9</t>
  </si>
  <si>
    <t>Выполнение работ по ремонту и испытаниям электроустановок, оборудования РЗА.</t>
  </si>
  <si>
    <t>Оказание транспортных услуг (мусоровозная машина)</t>
  </si>
  <si>
    <t>Оказание транспортных услуг (самосвал)</t>
  </si>
  <si>
    <t>49.4</t>
  </si>
  <si>
    <t>Поверка приборов и устройств безопасности КС-4572А</t>
  </si>
  <si>
    <t>Услуги по технической диагностике</t>
  </si>
  <si>
    <t>216210-10</t>
  </si>
  <si>
    <t>Услуги по проведению обследования технического состояния объектов</t>
  </si>
  <si>
    <t>71.20</t>
  </si>
  <si>
    <t>Услуги геодезической и метрологической службы, поверка приборов</t>
  </si>
  <si>
    <t>216230-10</t>
  </si>
  <si>
    <t>Оказание услуг по выполнению лабораторных исследований воды, фильтрующего материала и осадка хозяйственно - бытовых сточных вод</t>
  </si>
  <si>
    <t>Прочие услуги производственного характера</t>
  </si>
  <si>
    <t>216260-10</t>
  </si>
  <si>
    <t>Услуги по испытанию оборудования (лестницы, рукава для газовой резки, веревки, абразивные круги)</t>
  </si>
  <si>
    <t>Услуги по аттестации лабораторного оборудования (ВОС,КОС)</t>
  </si>
  <si>
    <t>Требования, согласно техническому заданию</t>
  </si>
  <si>
    <t>86.10</t>
  </si>
  <si>
    <t>Оказание услуг по проведению предрейсовых и послерейсовых медицинских осмотров</t>
  </si>
  <si>
    <t>Оказание услуг по проведению медицинских осмотров (первичный, периодический)</t>
  </si>
  <si>
    <t>Услуги по охране труда</t>
  </si>
  <si>
    <t>216300-10</t>
  </si>
  <si>
    <t>ОГБУЗ "Волгореченская городская больница"</t>
  </si>
  <si>
    <t>ЧЛПУ "Санаторий-профилакторий КГРЭС"</t>
  </si>
  <si>
    <t xml:space="preserve">Контроль вредных факторов на рабочих местах </t>
  </si>
  <si>
    <t>Услуги по транзиту водоснабжения (субабоненты ООО "Бутово")</t>
  </si>
  <si>
    <t>Услуги по транзиту водоотведения (субабоненты ООО "Бутово")</t>
  </si>
  <si>
    <t>49.50.3</t>
  </si>
  <si>
    <t>37.00.11.120</t>
  </si>
  <si>
    <t>36.00.20.130</t>
  </si>
  <si>
    <t>ЗАО МЖК Бутово</t>
  </si>
  <si>
    <t>Иные расходы по реализации</t>
  </si>
  <si>
    <t>219600-10</t>
  </si>
  <si>
    <t>3.1.</t>
  </si>
  <si>
    <t>Членство в организациях, НП и СРО по производственной деятельности</t>
  </si>
  <si>
    <t>94.11</t>
  </si>
  <si>
    <t>231201-10</t>
  </si>
  <si>
    <t>Актуализация нормативной литературы</t>
  </si>
  <si>
    <t>47.62.1</t>
  </si>
  <si>
    <t>Нормативная литература</t>
  </si>
  <si>
    <t>ФБУ "Костромской ЦСМ"</t>
  </si>
  <si>
    <t>Подписка и книжные издания</t>
  </si>
  <si>
    <t>231310-10</t>
  </si>
  <si>
    <t>69.10</t>
  </si>
  <si>
    <t>Оказание услуг в сфере экономической безопасности</t>
  </si>
  <si>
    <t>Услуги по транспортировке сточных вод (АО "Интер РАО -Электрогенерация")</t>
  </si>
  <si>
    <t>Услуги по транспортировке сточных вод (субабоненты АО "Интер РАО -Электрогенерация")</t>
  </si>
  <si>
    <t>Услуги по транзиту водоснабжения (субабоненты АО "Интер РАО -Электрогенерация")</t>
  </si>
  <si>
    <t>Прочие консультационные и информационные услуги по финансовой и экономической деятельности</t>
  </si>
  <si>
    <t>231352-10</t>
  </si>
  <si>
    <t xml:space="preserve">Услуги по расчету средних значений ТНВ и грунта </t>
  </si>
  <si>
    <t xml:space="preserve">Костромской ЦГМС - филиала ФГБУ "Центральное УГМС" </t>
  </si>
  <si>
    <t>Поставка электроэнергии на хозяйственные нужды</t>
  </si>
  <si>
    <t>Прочие коммунальные расходы</t>
  </si>
  <si>
    <t>231740-10</t>
  </si>
  <si>
    <t>Услуги по дератизации и дезинсекции</t>
  </si>
  <si>
    <t>81.29.1</t>
  </si>
  <si>
    <t>81.29.11</t>
  </si>
  <si>
    <t>ООО "Альфамед"</t>
  </si>
  <si>
    <t>Техобслуживание, ремонт собственного, арендованного автотранспорта (а/м Хендай)</t>
  </si>
  <si>
    <t>Проведение ежегодного технического осмотра транспорта</t>
  </si>
  <si>
    <t>Техобслуживание, ремонт собственного, арендованного автотранспорта (шиномонтаж)</t>
  </si>
  <si>
    <t>45.20.1</t>
  </si>
  <si>
    <t>Обслуживание и эксплуатация автотранспорта (кроме ТМЦ и ГСМ)</t>
  </si>
  <si>
    <t>231800-10</t>
  </si>
  <si>
    <t>95.11</t>
  </si>
  <si>
    <t>Поставка программного обеспечения и лицензий на программное обеспечение</t>
  </si>
  <si>
    <t>62.01</t>
  </si>
  <si>
    <t>62.01.11.000</t>
  </si>
  <si>
    <t>Обслуживание оргтехники подрядным способом</t>
  </si>
  <si>
    <t>232200-10</t>
  </si>
  <si>
    <t>Программное обеспечение и лицензии на программное обеспечение</t>
  </si>
  <si>
    <t>232300-10</t>
  </si>
  <si>
    <t>Техническая поддержка ПО</t>
  </si>
  <si>
    <t>232400-10</t>
  </si>
  <si>
    <t>Техническая поддержка ПО (Информационное сопровождение и обслуживание 1С)</t>
  </si>
  <si>
    <t>ООО ИТ-партнер</t>
  </si>
  <si>
    <t>Обновление ПО и техническая поддержка (биллинг)</t>
  </si>
  <si>
    <t>Комплексное информационное обеспечение: справочная система "Техэксперт-охрана труда", "Техэксперт - экология"</t>
  </si>
  <si>
    <t>Размещение сайта и доступ к эл. почте</t>
  </si>
  <si>
    <t>ИП Филаретов Д.А.</t>
  </si>
  <si>
    <t>Услуги офисной телефонии</t>
  </si>
  <si>
    <t>Предоставление услуг электросвязи и телематических служб</t>
  </si>
  <si>
    <t>61.90</t>
  </si>
  <si>
    <t>61.20</t>
  </si>
  <si>
    <t>61.10</t>
  </si>
  <si>
    <t>Сотовая связь</t>
  </si>
  <si>
    <t>Офисная телефония (в т.ч.поток, трафик, аренда линий)</t>
  </si>
  <si>
    <t>Интернет (в т.ч. трафик)</t>
  </si>
  <si>
    <t>232510-10</t>
  </si>
  <si>
    <t>232530-10</t>
  </si>
  <si>
    <t>232540-10</t>
  </si>
  <si>
    <t>Повышение квалификации и подготовка кадров</t>
  </si>
  <si>
    <t>85.2</t>
  </si>
  <si>
    <t>85.42.19</t>
  </si>
  <si>
    <t>Повышение квалификации и проф.переподготовка</t>
  </si>
  <si>
    <t>233110-10</t>
  </si>
  <si>
    <t>Услуги вневедомственной и сторожевой охраны (ВОС и артезианские скважины)</t>
  </si>
  <si>
    <t>81.10</t>
  </si>
  <si>
    <t>80.10</t>
  </si>
  <si>
    <t>Волгореченское ОВО - филиал ФГКУ ОВО ВНГ России по Костромской области</t>
  </si>
  <si>
    <t>Услуги вневедомственной и сторожевой охраны</t>
  </si>
  <si>
    <t>233300-10</t>
  </si>
  <si>
    <t>Аренда имущества (тепловые сети АО "Интер РАО - Электрогенерация")</t>
  </si>
  <si>
    <t>68.20.12</t>
  </si>
  <si>
    <t>Расходы по аренде производственного назначения</t>
  </si>
  <si>
    <t>233610-10</t>
  </si>
  <si>
    <t>АО Интер РАО - Электрогенерация 173/ТПК/16 от 23.08.2016</t>
  </si>
  <si>
    <t>АО Интер РАО - Электрогенерация 172/ТПК/16 от 23.08.2016</t>
  </si>
  <si>
    <t>АО Интер РАО - Электрогенерация 236/ТПК/15 от 30.10.2015</t>
  </si>
  <si>
    <t>Аренда имущества (водопроводные сети 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</si>
  <si>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АО "Интер РАО - Электрогенерация")</t>
  </si>
  <si>
    <t>АО Интер РАО - Электрогенерация 174/ТПК/16 от 23.08.2016</t>
  </si>
  <si>
    <t>Аренда имущества (оборудование, приборы, инструменты ОАО "Интер РАО -Электрогенерация")</t>
  </si>
  <si>
    <t>АО Интер РАО - Электрогенерация 226/ТПК/16 от 30.11.2016</t>
  </si>
  <si>
    <t>Аренда объектов теплоснабжения (Администрация)</t>
  </si>
  <si>
    <t>Аренда объектов водоснабжения (Администрация)</t>
  </si>
  <si>
    <t>Администрация городского округа город Волгореченск</t>
  </si>
  <si>
    <t>Администрация городского округа город Волгореченск 38/ТПК/17 от 13.02.2017, доп. согл. №1 (183/ТПК/17 от 08.08.2017 г.)</t>
  </si>
  <si>
    <t>Администрация городского округа город Волгореченск 02/ТПК/17 от 11.01.2017, доп. согл. №1 (181/ТПК/17 от 08.08.2017 г.)</t>
  </si>
  <si>
    <t>Аренда муниципального имущества (хозяйственно-фекальная канализация Администрации)</t>
  </si>
  <si>
    <t>Администрация городского округа город Волгореченск 227/ТПК16 от 30.11.2016</t>
  </si>
  <si>
    <t>Аренда имущества (сети водоснабжения  ОАО "Газпромтрубинвест")</t>
  </si>
  <si>
    <t>Аренда имущества (сети бытовой канализации ОАО "Газпромтрубинвест")</t>
  </si>
  <si>
    <t>ОАО "Газпромтрубинвест" 130/ТПК/14 от 19.05.2014</t>
  </si>
  <si>
    <t>ОАО "Газпромтрубинвест" 131/ТПК/14 от 19.05.2014</t>
  </si>
  <si>
    <t>Аренда земли (Администрация)</t>
  </si>
  <si>
    <t>Аренда земли (Росимущество)</t>
  </si>
  <si>
    <t>Территориальное управление Федерального агенства по управлению государственным имуществом по Костромской области</t>
  </si>
  <si>
    <t>Арендная плата за землю</t>
  </si>
  <si>
    <t>233620-10</t>
  </si>
  <si>
    <t>Оказание услуг по медицинскому добровольному страхованию (ДМС)</t>
  </si>
  <si>
    <t>Оказание услуг по страхованию имущества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</si>
  <si>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</si>
  <si>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</si>
  <si>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Оказание услуг по обязательному страхованию гражданской ответственности (ОСАГО) </t>
  </si>
  <si>
    <t>65.12.1</t>
  </si>
  <si>
    <t>65.12.2</t>
  </si>
  <si>
    <t>65.12.4, 65.12.49</t>
  </si>
  <si>
    <t>65.12.3</t>
  </si>
  <si>
    <t>65.12.50</t>
  </si>
  <si>
    <t>65.12.21.000</t>
  </si>
  <si>
    <t>Страхование работников</t>
  </si>
  <si>
    <t>233810-10</t>
  </si>
  <si>
    <t>Страхование имущества</t>
  </si>
  <si>
    <t>233820-10</t>
  </si>
  <si>
    <t>Прочее страхование</t>
  </si>
  <si>
    <t>233830-10</t>
  </si>
  <si>
    <t>Затраты на охрану окружающей среды</t>
  </si>
  <si>
    <t>Прочие работы и услуги сторонних организаций</t>
  </si>
  <si>
    <t>233910-10</t>
  </si>
  <si>
    <t>233920-10</t>
  </si>
  <si>
    <t>Услуги по утилизации отходов (ТБО, лампы ртутьсодержащие, аккумуляторы)</t>
  </si>
  <si>
    <t>38.22</t>
  </si>
  <si>
    <t>Производственный контроль на источниках выбросов</t>
  </si>
  <si>
    <t>Услуги по ведению реестра владельцев ценных бумаг</t>
  </si>
  <si>
    <t>66.11.3</t>
  </si>
  <si>
    <t>66.11.12.120</t>
  </si>
  <si>
    <t>ООО Реестр-РН</t>
  </si>
  <si>
    <t>Прочие услуги сторонних организаций</t>
  </si>
  <si>
    <t>68.20</t>
  </si>
  <si>
    <t>68.20, 77.39.29</t>
  </si>
  <si>
    <t>68.20.12, 77.39.19</t>
  </si>
  <si>
    <t>77.39.29</t>
  </si>
  <si>
    <t>77.39.19</t>
  </si>
  <si>
    <t>ООО "Аис Город"</t>
  </si>
  <si>
    <t xml:space="preserve">Услуги по расчетно-кассовому обслуживанию </t>
  </si>
  <si>
    <t>64.19</t>
  </si>
  <si>
    <t>РКО</t>
  </si>
  <si>
    <t>242541-20</t>
  </si>
  <si>
    <t>19.2.</t>
  </si>
  <si>
    <t>28.13</t>
  </si>
  <si>
    <t>17.1.</t>
  </si>
  <si>
    <t>42.99</t>
  </si>
  <si>
    <t>71.12.12</t>
  </si>
  <si>
    <t>19.1.</t>
  </si>
  <si>
    <t>Генеральный директор АО "РСП ТПК КГРЭС"</t>
  </si>
  <si>
    <t xml:space="preserve">                                                  Езжев М.В.</t>
  </si>
  <si>
    <t>Поставка расходных материалов и оборудования для лабораторных исследований (прочие)</t>
  </si>
  <si>
    <t>Поставка расходных материалов и оборудования для лабораторных исследований</t>
  </si>
  <si>
    <t>Техническое обслуживание и текущий ремонт систем видеонаблюдения, охранной, тревожной, пожарной сигнализации и АТС на объектах АО "РСП ТПК КГРЭС</t>
  </si>
  <si>
    <t>Поставка рукавов пожарных, напорно-всасывающих</t>
  </si>
  <si>
    <t>Услуги по ремонту и обслуживанию оргтехники</t>
  </si>
  <si>
    <t>ПАО "Костромская сбытовая компания" 
ИНН 4401050567</t>
  </si>
  <si>
    <t>АО "Интер РАО - Электрогенерация" 
ИНН 7704784450</t>
  </si>
  <si>
    <t>ООО "РН-КАРТ"
ИНН 7743529527</t>
  </si>
  <si>
    <t>АО "Интер РАО - Электрогенерация"
ИНН 7704784450</t>
  </si>
  <si>
    <t>АО Интер РАО - Электрогенерация
ИНН 7704784450</t>
  </si>
  <si>
    <t>ЗАО МЖК Бутово
ИНН 7726020338</t>
  </si>
  <si>
    <t>СРО СКВ Ассоциация
ИНН 3528148674</t>
  </si>
  <si>
    <t>Волгореченское ОВО - филиал ФГКУ ОВО ВНГ России по Костромской области
ИНН 4401012057</t>
  </si>
  <si>
    <t>Администрация городского округа город Волгореченск
ИНН 4431001782</t>
  </si>
  <si>
    <t>Территориальное управление Федерального агенства по управлению государственным имуществом по Костромской области
ИНН 4401040583</t>
  </si>
  <si>
    <t>ООО Реестр-РН
ИНН 7705397301</t>
  </si>
  <si>
    <t>ФБУ "Костромской ЦСМ"
ИНН 4401001785</t>
  </si>
  <si>
    <t>ООО "Альфамед"
ИНН 4431003099</t>
  </si>
  <si>
    <t>ООО ИТ-партнер
ИНН 4401110375</t>
  </si>
  <si>
    <t>ООО "Аис Город"
ИНН 7302026625</t>
  </si>
  <si>
    <t>Костромской ЦГМС - филиала ФГБУ "Центральное УГМС" 
ИНН 7703782266</t>
  </si>
  <si>
    <t>ОГБУЗ "Волгореченская городская больница"
ИНН 4401004585</t>
  </si>
  <si>
    <t>ИП Филаретов Д.А.
ИНН 443101128390</t>
  </si>
  <si>
    <t>ОАО "Газпромтрубинвест" 130/ТПК/14 от 19.05.2014
ИНН 4401008660</t>
  </si>
  <si>
    <t>ОАО "Газпромтрубинвест" 131/ТПК/14 от 19.05.2014
ИНН 4401008660</t>
  </si>
  <si>
    <t>Единственный поставщик тепловой энергии в г. Волгореченск</t>
  </si>
  <si>
    <t>Единственный поставщик газа в баллонах в г. Волгореченске</t>
  </si>
  <si>
    <t>Автоматически пролонгируемый договор</t>
  </si>
  <si>
    <t>Единственный поставщик данных услуг в регионе</t>
  </si>
  <si>
    <t>Является единственным поставщиком в городе подобных услуг, имеющим лицензию на дератизацию и дезинсекцию</t>
  </si>
  <si>
    <t>Единственный поставщик электрической энергии в г. Волгореченск</t>
  </si>
  <si>
    <t>Земельные участки находятся в собственности муниципального образования Администрация городского округа город Волгореченск Костромской области</t>
  </si>
  <si>
    <t>Земельные участки находятся в собственности Территориального управления Росимущества по Костромской области</t>
  </si>
  <si>
    <t>МУЗ "Волгореченская городская больница" является единственным поставщиком в городе подобных услуг, имеющим лицензию на проведение медицинских осмотров.</t>
  </si>
  <si>
    <t>Имущество принадлежит на правах собственности данному предприятию</t>
  </si>
  <si>
    <t>Специализированные услуги Компаний Группы Интер РАО</t>
  </si>
  <si>
    <t>Является разработчиком программы  для АО "РСП ТПК КГРЭС"</t>
  </si>
  <si>
    <t>Является разработчиком сайта</t>
  </si>
  <si>
    <t>Костромскай ЦСМ - региональный центр проводит обслуживание в Костромской области, региональные центры других областей территориально расположениы дальше</t>
  </si>
  <si>
    <t>Поставка системных блоков для ПК</t>
  </si>
  <si>
    <t>68.20.1</t>
  </si>
  <si>
    <t>Поставка труб, фасонных изделий трубопроводов в ППУ изоляции и материалов для изоляции стыков на ремонт</t>
  </si>
  <si>
    <t>Ноябрь 2018</t>
  </si>
  <si>
    <t>Проектно - изыскательные работы по  устройству перемычки между трубопроводами тепловых сетей ТС Город-2 и ТС СМП по металлической ферме на существующих ж/б опорах</t>
  </si>
  <si>
    <t>"_____"_____________________ 2018 г.</t>
  </si>
  <si>
    <t>Скорректированная годовая комплексная программа закупок на 2019 год</t>
  </si>
  <si>
    <t>Январь 2019</t>
  </si>
  <si>
    <t>Февраль 2019</t>
  </si>
  <si>
    <t>04.03.2019</t>
  </si>
  <si>
    <t>Декабрь 2019</t>
  </si>
  <si>
    <t>Приобретение журнально - бланочной продукции</t>
  </si>
  <si>
    <t>18.01.2019</t>
  </si>
  <si>
    <t>Электронная версия журнала "Справочник специалиста по охране труда"</t>
  </si>
  <si>
    <t>58.11.2</t>
  </si>
  <si>
    <t>58.11.3</t>
  </si>
  <si>
    <t>Оснащение кабинета по охране труда</t>
  </si>
  <si>
    <t>20.03.2019</t>
  </si>
  <si>
    <t>14.12., 15.20.3</t>
  </si>
  <si>
    <t>20.13., 23.19</t>
  </si>
  <si>
    <t>31.01.2019</t>
  </si>
  <si>
    <t>17.12.14.126</t>
  </si>
  <si>
    <t>Поставка бумаги для конвертирования квитанций</t>
  </si>
  <si>
    <t>Открытый запрос котировок</t>
  </si>
  <si>
    <t>05.02.2019</t>
  </si>
  <si>
    <t>Мебель и офисное оборудование, относимые на МБП</t>
  </si>
  <si>
    <t>213650-10</t>
  </si>
  <si>
    <t>31.01.</t>
  </si>
  <si>
    <t>Поставка офисной мебели</t>
  </si>
  <si>
    <t>04.02.2019</t>
  </si>
  <si>
    <t>11.02.2019</t>
  </si>
  <si>
    <t>Март 2019</t>
  </si>
  <si>
    <t>09.04.2019</t>
  </si>
  <si>
    <t xml:space="preserve">Услуги по ремонту и техническому обслуживанию системы автоматизации и управления ЦТП (1,2,3,4,5,6,7,7а)                   </t>
  </si>
  <si>
    <t>33.20</t>
  </si>
  <si>
    <t>33.20.7</t>
  </si>
  <si>
    <t>14.02.2019</t>
  </si>
  <si>
    <t>20.05.2019</t>
  </si>
  <si>
    <t>Апрель 2019</t>
  </si>
  <si>
    <t>216220-10</t>
  </si>
  <si>
    <t>01.03.2019</t>
  </si>
  <si>
    <t>30.04.2019</t>
  </si>
  <si>
    <t>Услуги по проведению специальной оценки условий труда</t>
  </si>
  <si>
    <t>71.20.7</t>
  </si>
  <si>
    <t>71.20.19.130</t>
  </si>
  <si>
    <t>01.01.2019</t>
  </si>
  <si>
    <t>Сентябрь 2019</t>
  </si>
  <si>
    <t>30.09.2019</t>
  </si>
  <si>
    <t>Май 2019</t>
  </si>
  <si>
    <t>13.05.2019</t>
  </si>
  <si>
    <t>Техническая поддержка Программного Обеспечения</t>
  </si>
  <si>
    <t>Август 2019</t>
  </si>
  <si>
    <t>28.02.2019</t>
  </si>
  <si>
    <t>18.03.2019</t>
  </si>
  <si>
    <t>услуги</t>
  </si>
  <si>
    <t>Поставка автомашины ГАЗ-33023-244 (фермер)</t>
  </si>
  <si>
    <t>Поставка погружных насосов 2ЭЦВ 8-40-90 с электродвигателем</t>
  </si>
  <si>
    <t>Поставка орг.техники</t>
  </si>
  <si>
    <t>29.10</t>
  </si>
  <si>
    <t>29.10.2.</t>
  </si>
  <si>
    <t>32.50</t>
  </si>
  <si>
    <t>Услуги по приему платежей</t>
  </si>
  <si>
    <t>Комиссионные (агентские) вознаграждения по сбытовой деятельности</t>
  </si>
  <si>
    <t>219203-10</t>
  </si>
  <si>
    <t>Информационно - справочное обслуживание (регистрация граждан)</t>
  </si>
  <si>
    <t>Муниципальное казенное учреждение "Муниципальный многофункциональный центр городского округа город Волгореченск Кострмоской области"
42/ТПК/18 от 05.02.2018</t>
  </si>
  <si>
    <t>Январь 2020</t>
  </si>
  <si>
    <t>Прочие консультационные и информационные услуги по сбытовой деятельности</t>
  </si>
  <si>
    <t>231343-10</t>
  </si>
  <si>
    <t>Услуги по размещению рекламы</t>
  </si>
  <si>
    <t>Услуги по рекламе и маркетингу</t>
  </si>
  <si>
    <t>231600-10</t>
  </si>
  <si>
    <t>58.19.</t>
  </si>
  <si>
    <t>63.11.30</t>
  </si>
  <si>
    <t>11.03.2019</t>
  </si>
  <si>
    <t>29.03.2019</t>
  </si>
  <si>
    <t>ООО "ГазТранс"</t>
  </si>
  <si>
    <t>Поставка насосного оборуудования, запчасти к насосам</t>
  </si>
  <si>
    <t>Поставка запорной арматуры на ремонт ВОС, КОС</t>
  </si>
  <si>
    <t>Поставка труб дренажных ПЭ на ремонт</t>
  </si>
  <si>
    <t>Поставка пломбы, проволоки для опломбирования счетчиков</t>
  </si>
  <si>
    <t>22.29.3, 25.93</t>
  </si>
  <si>
    <t>22.29, 24.34</t>
  </si>
  <si>
    <t>Транспортные услуги по перевозке грузов</t>
  </si>
  <si>
    <t>15.02.2019</t>
  </si>
  <si>
    <t>Техобслуживание, ремонт собственного, арендованного автотранспорта                            (сервисное об-е TEREX TLB 825RM)</t>
  </si>
  <si>
    <t>15.04.2019</t>
  </si>
  <si>
    <t>Регистрация дорожно - строительной техники и автотранспорта</t>
  </si>
  <si>
    <t>Техобслуживание, ремонт собственного, арендованного автотранспорта ( ремонт топливной аппаратуры)</t>
  </si>
  <si>
    <t>Октябрь 2019</t>
  </si>
  <si>
    <t>15.10.2019</t>
  </si>
  <si>
    <t>71.20.5</t>
  </si>
  <si>
    <t>71.20.14.000</t>
  </si>
  <si>
    <t xml:space="preserve">Ремонт и сервисное обслуживание электротехнического оборудования участка ВКХ КОС ВОС </t>
  </si>
  <si>
    <t>Ремонт отмостки арт. скважин 1,2,3б,4б,6б,7,8н</t>
  </si>
  <si>
    <t>Ремонт кирпичной кладки здания насосной станции</t>
  </si>
  <si>
    <t>16.04.2019</t>
  </si>
  <si>
    <t>Ремонту кровли здания проходной</t>
  </si>
  <si>
    <t>Ремонт теплоизоляции и гидроизоляции плит перекрытия фильтров № 1,2 здание блока доочистки</t>
  </si>
  <si>
    <t>07.02.2019</t>
  </si>
  <si>
    <t>Оказание информационных услуг по сопровождению справочно-правовой системы</t>
  </si>
  <si>
    <t>Оказание услуг по пультовой и сторожевой охране объектов АО "РСП ТПК КГРЭС"</t>
  </si>
  <si>
    <t>Поставка сыпучих материалов на ремонт</t>
  </si>
  <si>
    <t>08.12, 23.51.</t>
  </si>
  <si>
    <t>45.65, 45.66, 47.73, 18.12</t>
  </si>
  <si>
    <t>31.01.12.190, 21.20.24, 18.12.12</t>
  </si>
  <si>
    <t>Поставка материалов на обслуживание оргтехники (периферийные устройства)</t>
  </si>
  <si>
    <t>Количество лотов</t>
  </si>
  <si>
    <t xml:space="preserve">Количество лотов </t>
  </si>
  <si>
    <t>Перечень закупок у единственного поставщика,  планируемых к заключению в  2019 году</t>
  </si>
  <si>
    <t>Территориально самая близкая заправка в городе</t>
  </si>
  <si>
    <t>ООО "ГазТранс"
ИНН 4401186247</t>
  </si>
  <si>
    <t>Единственный поставщик данного вида услуг в г. Волгореченск</t>
  </si>
  <si>
    <t>Муниципальное казенное учреждение "Муниципальный многофункциональный центр городского округа город Волгореченск Кострмоской области"
ИНН 4431002666</t>
  </si>
  <si>
    <t>Услуги по восстановлению картриджей</t>
  </si>
  <si>
    <t>Услуги по заправке картриджей</t>
  </si>
  <si>
    <t>СРО Союз Строителей Верхней Волги</t>
  </si>
  <si>
    <t>первоочередные страхование</t>
  </si>
  <si>
    <t>Материалы для устройства перемычки между трубопроводами тепловых сетей ТС Город-2 и ТС СМП по металлической ферме на существующих ж/б опорах</t>
  </si>
  <si>
    <t>инвестиц - корректировка по перемычке</t>
  </si>
  <si>
    <t>21.01.2019</t>
  </si>
  <si>
    <t>Количество лотов 110</t>
  </si>
  <si>
    <t>Количество лотов 5</t>
  </si>
  <si>
    <t>Количество лотов 22</t>
  </si>
  <si>
    <t>Количество лотов 20</t>
  </si>
  <si>
    <t>Приложение №2</t>
  </si>
  <si>
    <t>Поставка сушильного шкафа для лаборатории</t>
  </si>
  <si>
    <t>Поставка весов аналитических для лаборатории</t>
  </si>
  <si>
    <t>28.29.31.115</t>
  </si>
  <si>
    <t>Услуги корпоративной мобильной связи</t>
  </si>
  <si>
    <t>Поставка кабельной продукции и электрического инструмента</t>
  </si>
  <si>
    <t>Поставка ламп и светильников для освещения</t>
  </si>
  <si>
    <t>Поставка электротехнической пусковой аппаратуры</t>
  </si>
  <si>
    <t>25.93</t>
  </si>
  <si>
    <t>27.4.</t>
  </si>
  <si>
    <t>27.12.</t>
  </si>
  <si>
    <t>Приобретение индивидуальной инструкции по оказанию первой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</si>
</sst>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mmmm\ yyyy;@"/>
  </numFmts>
  <fonts count="4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1" fillId="0" borderId="0"/>
  </cellStyleXfs>
  <cellXfs count="331">
    <xf numFmtId="0" fontId="0" fillId="0" borderId="0" xfId="0"/>
    <xf numFmtId="0" fontId="24" fillId="0" borderId="27" xfId="0" applyFont="1" applyBorder="1" applyAlignment="1">
      <alignment wrapText="1"/>
    </xf>
    <xf numFmtId="4" fontId="24" fillId="0" borderId="13" xfId="0" applyNumberFormat="1" applyFont="1" applyBorder="1"/>
    <xf numFmtId="4" fontId="24" fillId="0" borderId="16" xfId="0" applyNumberFormat="1" applyFont="1" applyBorder="1"/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/>
    <xf numFmtId="4" fontId="24" fillId="0" borderId="34" xfId="0" applyNumberFormat="1" applyFont="1" applyBorder="1"/>
    <xf numFmtId="4" fontId="24" fillId="0" borderId="33" xfId="0" applyNumberFormat="1" applyFont="1" applyBorder="1" applyAlignment="1">
      <alignment horizontal="center"/>
    </xf>
    <xf numFmtId="4" fontId="24" fillId="0" borderId="35" xfId="0" applyNumberFormat="1" applyFont="1" applyBorder="1"/>
    <xf numFmtId="4" fontId="24" fillId="0" borderId="36" xfId="0" applyNumberFormat="1" applyFont="1" applyBorder="1"/>
    <xf numFmtId="4" fontId="24" fillId="0" borderId="37" xfId="0" applyNumberFormat="1" applyFont="1" applyBorder="1"/>
    <xf numFmtId="4" fontId="24" fillId="0" borderId="38" xfId="0" applyNumberFormat="1" applyFont="1" applyBorder="1"/>
    <xf numFmtId="4" fontId="24" fillId="0" borderId="39" xfId="0" applyNumberFormat="1" applyFont="1" applyBorder="1"/>
    <xf numFmtId="4" fontId="24" fillId="0" borderId="36" xfId="0" applyNumberFormat="1" applyFont="1" applyBorder="1" applyAlignment="1">
      <alignment horizontal="center"/>
    </xf>
    <xf numFmtId="4" fontId="24" fillId="0" borderId="37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0" fontId="24" fillId="0" borderId="31" xfId="0" applyFont="1" applyBorder="1" applyAlignment="1">
      <alignment wrapText="1"/>
    </xf>
    <xf numFmtId="0" fontId="0" fillId="0" borderId="34" xfId="0" applyBorder="1"/>
    <xf numFmtId="0" fontId="0" fillId="0" borderId="34" xfId="0" applyBorder="1" applyAlignment="1">
      <alignment horizontal="center"/>
    </xf>
    <xf numFmtId="0" fontId="30" fillId="0" borderId="0" xfId="42" applyFont="1"/>
    <xf numFmtId="0" fontId="23" fillId="0" borderId="0" xfId="0" applyFont="1" applyAlignment="1">
      <alignment horizontal="center" vertical="center"/>
    </xf>
    <xf numFmtId="0" fontId="22" fillId="0" borderId="0" xfId="0" applyFont="1"/>
    <xf numFmtId="1" fontId="24" fillId="0" borderId="33" xfId="0" applyNumberFormat="1" applyFont="1" applyBorder="1" applyAlignment="1"/>
    <xf numFmtId="1" fontId="24" fillId="0" borderId="47" xfId="0" applyNumberFormat="1" applyFont="1" applyBorder="1" applyAlignment="1"/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42" applyFont="1"/>
    <xf numFmtId="0" fontId="31" fillId="0" borderId="0" xfId="42" applyFont="1"/>
    <xf numFmtId="0" fontId="30" fillId="0" borderId="0" xfId="42" applyFont="1" applyAlignment="1">
      <alignment wrapText="1"/>
    </xf>
    <xf numFmtId="0" fontId="35" fillId="0" borderId="0" xfId="42" applyFont="1"/>
    <xf numFmtId="0" fontId="29" fillId="33" borderId="27" xfId="42" applyFont="1" applyFill="1" applyBorder="1" applyAlignment="1">
      <alignment horizontal="center" vertical="center" wrapText="1"/>
    </xf>
    <xf numFmtId="0" fontId="30" fillId="0" borderId="0" xfId="42" applyFont="1" applyAlignment="1">
      <alignment horizontal="justify" vertical="top" wrapText="1"/>
    </xf>
    <xf numFmtId="0" fontId="34" fillId="0" borderId="0" xfId="42" applyFont="1" applyAlignment="1">
      <alignment wrapText="1"/>
    </xf>
    <xf numFmtId="0" fontId="20" fillId="33" borderId="68" xfId="0" applyFont="1" applyFill="1" applyBorder="1" applyAlignment="1">
      <alignment horizontal="center" vertical="center"/>
    </xf>
    <xf numFmtId="1" fontId="24" fillId="0" borderId="69" xfId="0" applyNumberFormat="1" applyFont="1" applyBorder="1" applyAlignment="1"/>
    <xf numFmtId="1" fontId="24" fillId="0" borderId="60" xfId="0" applyNumberFormat="1" applyFont="1" applyBorder="1" applyAlignment="1"/>
    <xf numFmtId="0" fontId="24" fillId="0" borderId="65" xfId="0" applyFont="1" applyBorder="1" applyAlignment="1">
      <alignment wrapText="1"/>
    </xf>
    <xf numFmtId="4" fontId="24" fillId="0" borderId="65" xfId="0" applyNumberFormat="1" applyFont="1" applyBorder="1" applyAlignment="1">
      <alignment wrapText="1"/>
    </xf>
    <xf numFmtId="4" fontId="24" fillId="0" borderId="65" xfId="0" applyNumberFormat="1" applyFont="1" applyBorder="1" applyAlignment="1"/>
    <xf numFmtId="0" fontId="24" fillId="0" borderId="65" xfId="0" applyFont="1" applyBorder="1" applyAlignment="1">
      <alignment horizontal="center" wrapText="1"/>
    </xf>
    <xf numFmtId="0" fontId="0" fillId="0" borderId="65" xfId="0" applyBorder="1"/>
    <xf numFmtId="0" fontId="0" fillId="0" borderId="70" xfId="0" applyBorder="1"/>
    <xf numFmtId="4" fontId="24" fillId="0" borderId="56" xfId="0" applyNumberFormat="1" applyFont="1" applyBorder="1" applyAlignment="1">
      <alignment horizontal="center"/>
    </xf>
    <xf numFmtId="4" fontId="24" fillId="0" borderId="58" xfId="0" applyNumberFormat="1" applyFont="1" applyBorder="1" applyAlignment="1">
      <alignment horizontal="center"/>
    </xf>
    <xf numFmtId="0" fontId="24" fillId="0" borderId="64" xfId="0" applyFont="1" applyBorder="1" applyAlignment="1">
      <alignment wrapText="1"/>
    </xf>
    <xf numFmtId="4" fontId="24" fillId="0" borderId="64" xfId="0" applyNumberFormat="1" applyFont="1" applyBorder="1" applyAlignment="1">
      <alignment wrapText="1"/>
    </xf>
    <xf numFmtId="4" fontId="24" fillId="0" borderId="64" xfId="0" applyNumberFormat="1" applyFont="1" applyBorder="1" applyAlignment="1"/>
    <xf numFmtId="0" fontId="0" fillId="0" borderId="64" xfId="0" applyBorder="1"/>
    <xf numFmtId="4" fontId="24" fillId="0" borderId="69" xfId="0" applyNumberFormat="1" applyFont="1" applyBorder="1"/>
    <xf numFmtId="4" fontId="24" fillId="0" borderId="70" xfId="0" applyNumberFormat="1" applyFont="1" applyBorder="1"/>
    <xf numFmtId="4" fontId="24" fillId="0" borderId="65" xfId="0" applyNumberFormat="1" applyFont="1" applyBorder="1"/>
    <xf numFmtId="0" fontId="0" fillId="0" borderId="65" xfId="0" applyBorder="1" applyAlignment="1">
      <alignment horizontal="center"/>
    </xf>
    <xf numFmtId="0" fontId="0" fillId="0" borderId="70" xfId="0" applyBorder="1" applyAlignment="1">
      <alignment horizontal="center"/>
    </xf>
    <xf numFmtId="4" fontId="24" fillId="0" borderId="64" xfId="0" applyNumberFormat="1" applyFont="1" applyBorder="1"/>
    <xf numFmtId="0" fontId="0" fillId="0" borderId="64" xfId="0" applyBorder="1" applyAlignment="1">
      <alignment horizontal="center"/>
    </xf>
    <xf numFmtId="4" fontId="24" fillId="0" borderId="65" xfId="0" applyNumberFormat="1" applyFont="1" applyBorder="1" applyAlignment="1">
      <alignment horizontal="center"/>
    </xf>
    <xf numFmtId="0" fontId="24" fillId="0" borderId="58" xfId="0" applyFont="1" applyBorder="1" applyAlignment="1">
      <alignment wrapText="1"/>
    </xf>
    <xf numFmtId="4" fontId="24" fillId="0" borderId="61" xfId="0" applyNumberFormat="1" applyFont="1" applyBorder="1" applyAlignment="1"/>
    <xf numFmtId="0" fontId="24" fillId="0" borderId="61" xfId="0" applyFont="1" applyBorder="1" applyAlignment="1">
      <alignment wrapText="1"/>
    </xf>
    <xf numFmtId="4" fontId="24" fillId="0" borderId="71" xfId="0" applyNumberFormat="1" applyFont="1" applyBorder="1"/>
    <xf numFmtId="4" fontId="24" fillId="0" borderId="67" xfId="0" applyNumberFormat="1" applyFont="1" applyBorder="1"/>
    <xf numFmtId="4" fontId="24" fillId="0" borderId="68" xfId="0" applyNumberFormat="1" applyFont="1" applyBorder="1"/>
    <xf numFmtId="0" fontId="30" fillId="0" borderId="0" xfId="48" applyFont="1"/>
    <xf numFmtId="0" fontId="20" fillId="34" borderId="52" xfId="0" applyFont="1" applyFill="1" applyBorder="1" applyAlignment="1">
      <alignment wrapText="1"/>
    </xf>
    <xf numFmtId="0" fontId="21" fillId="0" borderId="0" xfId="0" applyFont="1" applyFill="1" applyBorder="1"/>
    <xf numFmtId="0" fontId="20" fillId="34" borderId="65" xfId="0" applyFont="1" applyFill="1" applyBorder="1" applyAlignment="1">
      <alignment wrapText="1"/>
    </xf>
    <xf numFmtId="4" fontId="24" fillId="0" borderId="56" xfId="0" applyNumberFormat="1" applyFont="1" applyBorder="1"/>
    <xf numFmtId="4" fontId="24" fillId="0" borderId="58" xfId="0" applyNumberFormat="1" applyFont="1" applyBorder="1"/>
    <xf numFmtId="4" fontId="24" fillId="0" borderId="32" xfId="0" applyNumberFormat="1" applyFont="1" applyBorder="1"/>
    <xf numFmtId="0" fontId="20" fillId="34" borderId="38" xfId="0" applyFont="1" applyFill="1" applyBorder="1" applyAlignment="1">
      <alignment wrapText="1"/>
    </xf>
    <xf numFmtId="0" fontId="20" fillId="34" borderId="64" xfId="0" applyFont="1" applyFill="1" applyBorder="1" applyAlignment="1">
      <alignment wrapText="1"/>
    </xf>
    <xf numFmtId="0" fontId="31" fillId="0" borderId="0" xfId="48" applyFont="1"/>
    <xf numFmtId="0" fontId="28" fillId="35" borderId="27" xfId="42" applyFont="1" applyFill="1" applyBorder="1" applyAlignment="1">
      <alignment horizontal="center" vertical="center" wrapText="1"/>
    </xf>
    <xf numFmtId="49" fontId="29" fillId="35" borderId="27" xfId="42" applyNumberFormat="1" applyFont="1" applyFill="1" applyBorder="1" applyAlignment="1">
      <alignment horizontal="center" vertical="center" wrapText="1"/>
    </xf>
    <xf numFmtId="0" fontId="29" fillId="35" borderId="27" xfId="42" applyFont="1" applyFill="1" applyBorder="1" applyAlignment="1">
      <alignment horizontal="left" vertical="center" wrapText="1" indent="2"/>
    </xf>
    <xf numFmtId="0" fontId="28" fillId="35" borderId="43" xfId="42" applyFont="1" applyFill="1" applyBorder="1" applyAlignment="1">
      <alignment horizontal="center" vertical="center" wrapText="1"/>
    </xf>
    <xf numFmtId="49" fontId="28" fillId="35" borderId="43" xfId="42" applyNumberFormat="1" applyFont="1" applyFill="1" applyBorder="1" applyAlignment="1">
      <alignment horizontal="center" vertical="center" wrapText="1"/>
    </xf>
    <xf numFmtId="0" fontId="28" fillId="35" borderId="43" xfId="42" applyFont="1" applyFill="1" applyBorder="1" applyAlignment="1">
      <alignment horizontal="left" vertical="center" wrapText="1" indent="2"/>
    </xf>
    <xf numFmtId="49" fontId="28" fillId="35" borderId="44" xfId="42" applyNumberFormat="1" applyFont="1" applyFill="1" applyBorder="1" applyAlignment="1">
      <alignment horizontal="center" vertical="center" wrapText="1"/>
    </xf>
    <xf numFmtId="0" fontId="28" fillId="35" borderId="44" xfId="42" applyFont="1" applyFill="1" applyBorder="1" applyAlignment="1">
      <alignment horizontal="left" vertical="center" wrapText="1" indent="2"/>
    </xf>
    <xf numFmtId="0" fontId="28" fillId="35" borderId="44" xfId="42" applyFont="1" applyFill="1" applyBorder="1" applyAlignment="1">
      <alignment horizontal="center" vertical="center" wrapText="1"/>
    </xf>
    <xf numFmtId="49" fontId="31" fillId="35" borderId="44" xfId="42" applyNumberFormat="1" applyFont="1" applyFill="1" applyBorder="1" applyAlignment="1">
      <alignment horizontal="center" vertical="center" wrapText="1"/>
    </xf>
    <xf numFmtId="49" fontId="29" fillId="35" borderId="44" xfId="42" applyNumberFormat="1" applyFont="1" applyFill="1" applyBorder="1" applyAlignment="1">
      <alignment horizontal="center" vertical="center" wrapText="1"/>
    </xf>
    <xf numFmtId="0" fontId="29" fillId="35" borderId="44" xfId="42" applyFont="1" applyFill="1" applyBorder="1" applyAlignment="1">
      <alignment horizontal="left" vertical="center" wrapText="1" indent="2"/>
    </xf>
    <xf numFmtId="49" fontId="31" fillId="35" borderId="45" xfId="42" applyNumberFormat="1" applyFont="1" applyFill="1" applyBorder="1" applyAlignment="1">
      <alignment horizontal="center" vertical="center" wrapText="1"/>
    </xf>
    <xf numFmtId="49" fontId="28" fillId="35" borderId="45" xfId="42" applyNumberFormat="1" applyFont="1" applyFill="1" applyBorder="1" applyAlignment="1">
      <alignment horizontal="center" vertical="center" wrapText="1"/>
    </xf>
    <xf numFmtId="0" fontId="28" fillId="35" borderId="45" xfId="42" applyFont="1" applyFill="1" applyBorder="1" applyAlignment="1">
      <alignment horizontal="left" vertical="center" wrapText="1" indent="2"/>
    </xf>
    <xf numFmtId="49" fontId="31" fillId="35" borderId="43" xfId="42" applyNumberFormat="1" applyFont="1" applyFill="1" applyBorder="1" applyAlignment="1">
      <alignment horizontal="center" vertical="center" wrapText="1"/>
    </xf>
    <xf numFmtId="49" fontId="31" fillId="35" borderId="46" xfId="42" applyNumberFormat="1" applyFont="1" applyFill="1" applyBorder="1" applyAlignment="1">
      <alignment horizontal="center" vertical="center" wrapText="1"/>
    </xf>
    <xf numFmtId="0" fontId="28" fillId="35" borderId="46" xfId="42" applyFont="1" applyFill="1" applyBorder="1" applyAlignment="1">
      <alignment horizontal="left" vertical="center" wrapText="1" indent="2"/>
    </xf>
    <xf numFmtId="0" fontId="28" fillId="0" borderId="0" xfId="42" applyFont="1"/>
    <xf numFmtId="0" fontId="31" fillId="0" borderId="0" xfId="48" applyFont="1"/>
    <xf numFmtId="0" fontId="27" fillId="0" borderId="0" xfId="46"/>
    <xf numFmtId="0" fontId="20" fillId="33" borderId="72" xfId="0" applyFont="1" applyFill="1" applyBorder="1" applyAlignment="1">
      <alignment horizontal="center" vertical="center"/>
    </xf>
    <xf numFmtId="0" fontId="29" fillId="0" borderId="0" xfId="46" applyFont="1" applyAlignment="1">
      <alignment horizontal="right" vertical="center"/>
    </xf>
    <xf numFmtId="0" fontId="28" fillId="0" borderId="73" xfId="46" applyFont="1" applyBorder="1"/>
    <xf numFmtId="4" fontId="28" fillId="0" borderId="73" xfId="46" applyNumberFormat="1" applyFont="1" applyBorder="1"/>
    <xf numFmtId="0" fontId="30" fillId="0" borderId="0" xfId="48" applyFont="1" applyBorder="1"/>
    <xf numFmtId="0" fontId="36" fillId="0" borderId="0" xfId="46" applyFont="1" applyAlignment="1">
      <alignment horizontal="center" vertical="center"/>
    </xf>
    <xf numFmtId="0" fontId="28" fillId="0" borderId="0" xfId="46" applyFont="1" applyAlignment="1"/>
    <xf numFmtId="0" fontId="31" fillId="36" borderId="67" xfId="48" applyFont="1" applyFill="1" applyBorder="1" applyAlignment="1">
      <alignment horizontal="center" vertical="center" wrapText="1"/>
    </xf>
    <xf numFmtId="0" fontId="31" fillId="36" borderId="68" xfId="48" applyFont="1" applyFill="1" applyBorder="1" applyAlignment="1">
      <alignment horizontal="center" vertical="center" wrapText="1"/>
    </xf>
    <xf numFmtId="0" fontId="31" fillId="36" borderId="39" xfId="48" applyFont="1" applyFill="1" applyBorder="1" applyAlignment="1">
      <alignment horizontal="center" vertical="center" wrapText="1"/>
    </xf>
    <xf numFmtId="0" fontId="32" fillId="0" borderId="0" xfId="48" applyFont="1" applyAlignment="1">
      <alignment horizontal="center"/>
    </xf>
    <xf numFmtId="0" fontId="34" fillId="0" borderId="0" xfId="42" applyFont="1" applyAlignment="1">
      <alignment horizontal="right"/>
    </xf>
    <xf numFmtId="0" fontId="20" fillId="0" borderId="0" xfId="0" applyFont="1"/>
    <xf numFmtId="0" fontId="20" fillId="0" borderId="0" xfId="0" quotePrefix="1" applyFont="1"/>
    <xf numFmtId="0" fontId="24" fillId="0" borderId="65" xfId="0" applyFont="1" applyBorder="1" applyAlignment="1"/>
    <xf numFmtId="14" fontId="24" fillId="0" borderId="65" xfId="0" applyNumberFormat="1" applyFont="1" applyBorder="1" applyAlignment="1">
      <alignment wrapText="1"/>
    </xf>
    <xf numFmtId="0" fontId="28" fillId="0" borderId="65" xfId="0" applyFont="1" applyFill="1" applyBorder="1" applyAlignment="1">
      <alignment horizontal="center" vertical="center" wrapText="1"/>
    </xf>
    <xf numFmtId="49" fontId="24" fillId="37" borderId="65" xfId="0" applyNumberFormat="1" applyFont="1" applyFill="1" applyBorder="1" applyAlignment="1">
      <alignment wrapText="1"/>
    </xf>
    <xf numFmtId="49" fontId="24" fillId="0" borderId="65" xfId="0" applyNumberFormat="1" applyFont="1" applyBorder="1" applyAlignment="1">
      <alignment wrapText="1"/>
    </xf>
    <xf numFmtId="0" fontId="24" fillId="0" borderId="65" xfId="0" applyFont="1" applyBorder="1" applyAlignment="1">
      <alignment horizontal="right" wrapText="1"/>
    </xf>
    <xf numFmtId="4" fontId="24" fillId="37" borderId="65" xfId="0" applyNumberFormat="1" applyFont="1" applyFill="1" applyBorder="1" applyAlignment="1"/>
    <xf numFmtId="16" fontId="24" fillId="0" borderId="65" xfId="0" applyNumberFormat="1" applyFont="1" applyBorder="1" applyAlignment="1">
      <alignment wrapText="1"/>
    </xf>
    <xf numFmtId="14" fontId="24" fillId="37" borderId="65" xfId="0" applyNumberFormat="1" applyFont="1" applyFill="1" applyBorder="1" applyAlignment="1">
      <alignment wrapText="1"/>
    </xf>
    <xf numFmtId="0" fontId="24" fillId="37" borderId="65" xfId="0" applyFont="1" applyFill="1" applyBorder="1" applyAlignment="1">
      <alignment wrapText="1"/>
    </xf>
    <xf numFmtId="14" fontId="24" fillId="37" borderId="65" xfId="0" applyNumberFormat="1" applyFont="1" applyFill="1" applyBorder="1" applyAlignment="1">
      <alignment horizontal="left" wrapText="1"/>
    </xf>
    <xf numFmtId="0" fontId="38" fillId="0" borderId="65" xfId="0" applyFont="1" applyFill="1" applyBorder="1" applyAlignment="1">
      <alignment horizontal="center" vertical="center" wrapText="1"/>
    </xf>
    <xf numFmtId="16" fontId="24" fillId="0" borderId="65" xfId="0" applyNumberFormat="1" applyFont="1" applyBorder="1" applyAlignment="1">
      <alignment horizontal="right" wrapText="1"/>
    </xf>
    <xf numFmtId="4" fontId="24" fillId="0" borderId="61" xfId="0" applyNumberFormat="1" applyFont="1" applyBorder="1" applyAlignment="1">
      <alignment wrapText="1"/>
    </xf>
    <xf numFmtId="49" fontId="24" fillId="0" borderId="65" xfId="0" applyNumberFormat="1" applyFont="1" applyBorder="1" applyAlignment="1">
      <alignment horizontal="left" wrapText="1"/>
    </xf>
    <xf numFmtId="49" fontId="24" fillId="37" borderId="65" xfId="0" applyNumberFormat="1" applyFont="1" applyFill="1" applyBorder="1" applyAlignment="1">
      <alignment horizontal="left" wrapText="1"/>
    </xf>
    <xf numFmtId="0" fontId="24" fillId="37" borderId="65" xfId="0" applyFont="1" applyFill="1" applyBorder="1" applyAlignment="1"/>
    <xf numFmtId="4" fontId="24" fillId="0" borderId="65" xfId="0" applyNumberFormat="1" applyFont="1" applyBorder="1" applyAlignment="1">
      <alignment horizontal="center" wrapText="1"/>
    </xf>
    <xf numFmtId="0" fontId="28" fillId="0" borderId="65" xfId="0" applyFont="1" applyFill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4" fontId="24" fillId="0" borderId="74" xfId="0" applyNumberFormat="1" applyFont="1" applyBorder="1" applyAlignment="1">
      <alignment horizontal="center"/>
    </xf>
    <xf numFmtId="4" fontId="24" fillId="0" borderId="75" xfId="0" applyNumberFormat="1" applyFont="1" applyBorder="1"/>
    <xf numFmtId="0" fontId="0" fillId="38" borderId="0" xfId="0" applyFill="1"/>
    <xf numFmtId="14" fontId="24" fillId="0" borderId="65" xfId="0" applyNumberFormat="1" applyFont="1" applyBorder="1" applyAlignment="1">
      <alignment horizontal="left" wrapText="1"/>
    </xf>
    <xf numFmtId="0" fontId="24" fillId="37" borderId="65" xfId="0" applyFont="1" applyFill="1" applyBorder="1" applyAlignment="1">
      <alignment horizontal="left" wrapText="1"/>
    </xf>
    <xf numFmtId="0" fontId="24" fillId="0" borderId="65" xfId="0" applyFont="1" applyBorder="1" applyAlignment="1">
      <alignment horizontal="left" wrapText="1"/>
    </xf>
    <xf numFmtId="0" fontId="28" fillId="0" borderId="65" xfId="0" applyFont="1" applyFill="1" applyBorder="1" applyAlignment="1">
      <alignment horizontal="right" wrapText="1"/>
    </xf>
    <xf numFmtId="0" fontId="28" fillId="37" borderId="65" xfId="0" applyFont="1" applyFill="1" applyBorder="1" applyAlignment="1">
      <alignment horizontal="center" wrapText="1"/>
    </xf>
    <xf numFmtId="4" fontId="24" fillId="37" borderId="65" xfId="0" applyNumberFormat="1" applyFont="1" applyFill="1" applyBorder="1" applyAlignment="1">
      <alignment wrapText="1"/>
    </xf>
    <xf numFmtId="4" fontId="24" fillId="37" borderId="65" xfId="0" applyNumberFormat="1" applyFont="1" applyFill="1" applyBorder="1" applyAlignment="1">
      <alignment horizontal="right" wrapText="1"/>
    </xf>
    <xf numFmtId="4" fontId="24" fillId="37" borderId="61" xfId="0" applyNumberFormat="1" applyFont="1" applyFill="1" applyBorder="1" applyAlignment="1">
      <alignment wrapText="1"/>
    </xf>
    <xf numFmtId="0" fontId="39" fillId="0" borderId="0" xfId="0" applyFont="1"/>
    <xf numFmtId="0" fontId="24" fillId="0" borderId="61" xfId="0" applyFont="1" applyBorder="1" applyAlignment="1">
      <alignment horizontal="center" wrapText="1"/>
    </xf>
    <xf numFmtId="4" fontId="24" fillId="37" borderId="61" xfId="0" applyNumberFormat="1" applyFont="1" applyFill="1" applyBorder="1" applyAlignment="1">
      <alignment horizontal="center" wrapText="1"/>
    </xf>
    <xf numFmtId="1" fontId="24" fillId="0" borderId="69" xfId="0" applyNumberFormat="1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70" xfId="0" applyBorder="1" applyAlignment="1">
      <alignment wrapText="1"/>
    </xf>
    <xf numFmtId="4" fontId="24" fillId="0" borderId="56" xfId="0" applyNumberFormat="1" applyFont="1" applyBorder="1" applyAlignment="1">
      <alignment horizontal="center" wrapText="1"/>
    </xf>
    <xf numFmtId="4" fontId="24" fillId="0" borderId="58" xfId="0" applyNumberFormat="1" applyFont="1" applyBorder="1" applyAlignment="1">
      <alignment horizontal="center" wrapText="1"/>
    </xf>
    <xf numFmtId="4" fontId="24" fillId="37" borderId="65" xfId="0" applyNumberFormat="1" applyFont="1" applyFill="1" applyBorder="1" applyAlignment="1">
      <alignment horizontal="center" wrapText="1"/>
    </xf>
    <xf numFmtId="0" fontId="41" fillId="0" borderId="65" xfId="0" applyFont="1" applyBorder="1" applyAlignment="1">
      <alignment wrapText="1"/>
    </xf>
    <xf numFmtId="2" fontId="24" fillId="0" borderId="65" xfId="0" applyNumberFormat="1" applyFont="1" applyBorder="1" applyAlignment="1">
      <alignment wrapText="1"/>
    </xf>
    <xf numFmtId="4" fontId="24" fillId="0" borderId="65" xfId="0" applyNumberFormat="1" applyFont="1" applyBorder="1" applyAlignment="1">
      <alignment horizontal="right" wrapText="1"/>
    </xf>
    <xf numFmtId="0" fontId="28" fillId="0" borderId="65" xfId="0" applyFont="1" applyBorder="1" applyAlignment="1">
      <alignment wrapText="1"/>
    </xf>
    <xf numFmtId="4" fontId="24" fillId="37" borderId="65" xfId="0" applyNumberFormat="1" applyFont="1" applyFill="1" applyBorder="1" applyAlignment="1">
      <alignment horizontal="right"/>
    </xf>
    <xf numFmtId="4" fontId="24" fillId="37" borderId="61" xfId="0" applyNumberFormat="1" applyFont="1" applyFill="1" applyBorder="1" applyAlignment="1"/>
    <xf numFmtId="0" fontId="20" fillId="34" borderId="56" xfId="0" applyFont="1" applyFill="1" applyBorder="1" applyAlignment="1">
      <alignment wrapText="1"/>
    </xf>
    <xf numFmtId="16" fontId="24" fillId="37" borderId="65" xfId="0" applyNumberFormat="1" applyFont="1" applyFill="1" applyBorder="1" applyAlignment="1">
      <alignment wrapText="1"/>
    </xf>
    <xf numFmtId="4" fontId="24" fillId="37" borderId="65" xfId="0" applyNumberFormat="1" applyFont="1" applyFill="1" applyBorder="1" applyAlignment="1">
      <alignment horizontal="center"/>
    </xf>
    <xf numFmtId="4" fontId="24" fillId="0" borderId="35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1" fontId="24" fillId="39" borderId="60" xfId="0" applyNumberFormat="1" applyFont="1" applyFill="1" applyBorder="1" applyAlignment="1"/>
    <xf numFmtId="0" fontId="24" fillId="39" borderId="65" xfId="0" applyFont="1" applyFill="1" applyBorder="1" applyAlignment="1">
      <alignment wrapText="1"/>
    </xf>
    <xf numFmtId="0" fontId="24" fillId="39" borderId="65" xfId="0" applyFont="1" applyFill="1" applyBorder="1" applyAlignment="1"/>
    <xf numFmtId="0" fontId="24" fillId="39" borderId="65" xfId="0" applyFont="1" applyFill="1" applyBorder="1" applyAlignment="1">
      <alignment horizontal="center" wrapText="1"/>
    </xf>
    <xf numFmtId="0" fontId="28" fillId="39" borderId="65" xfId="0" applyFont="1" applyFill="1" applyBorder="1" applyAlignment="1">
      <alignment horizontal="center" wrapText="1"/>
    </xf>
    <xf numFmtId="49" fontId="24" fillId="39" borderId="65" xfId="0" applyNumberFormat="1" applyFont="1" applyFill="1" applyBorder="1" applyAlignment="1">
      <alignment wrapText="1"/>
    </xf>
    <xf numFmtId="14" fontId="24" fillId="39" borderId="65" xfId="0" applyNumberFormat="1" applyFont="1" applyFill="1" applyBorder="1" applyAlignment="1">
      <alignment wrapText="1"/>
    </xf>
    <xf numFmtId="4" fontId="24" fillId="39" borderId="61" xfId="0" applyNumberFormat="1" applyFont="1" applyFill="1" applyBorder="1" applyAlignment="1"/>
    <xf numFmtId="4" fontId="24" fillId="39" borderId="56" xfId="0" applyNumberFormat="1" applyFont="1" applyFill="1" applyBorder="1" applyAlignment="1">
      <alignment horizontal="center"/>
    </xf>
    <xf numFmtId="4" fontId="24" fillId="39" borderId="61" xfId="0" applyNumberFormat="1" applyFont="1" applyFill="1" applyBorder="1" applyAlignment="1">
      <alignment horizontal="center" wrapText="1"/>
    </xf>
    <xf numFmtId="0" fontId="24" fillId="39" borderId="61" xfId="0" applyFont="1" applyFill="1" applyBorder="1" applyAlignment="1">
      <alignment horizontal="center" wrapText="1"/>
    </xf>
    <xf numFmtId="0" fontId="24" fillId="39" borderId="61" xfId="0" applyFont="1" applyFill="1" applyBorder="1" applyAlignment="1">
      <alignment wrapText="1"/>
    </xf>
    <xf numFmtId="0" fontId="24" fillId="39" borderId="58" xfId="0" applyFont="1" applyFill="1" applyBorder="1" applyAlignment="1">
      <alignment wrapText="1"/>
    </xf>
    <xf numFmtId="0" fontId="0" fillId="39" borderId="65" xfId="0" applyFill="1" applyBorder="1"/>
    <xf numFmtId="0" fontId="0" fillId="39" borderId="70" xfId="0" applyFill="1" applyBorder="1"/>
    <xf numFmtId="0" fontId="0" fillId="39" borderId="0" xfId="0" applyFill="1"/>
    <xf numFmtId="1" fontId="24" fillId="39" borderId="69" xfId="0" applyNumberFormat="1" applyFont="1" applyFill="1" applyBorder="1" applyAlignment="1"/>
    <xf numFmtId="4" fontId="24" fillId="39" borderId="65" xfId="0" applyNumberFormat="1" applyFont="1" applyFill="1" applyBorder="1" applyAlignment="1"/>
    <xf numFmtId="4" fontId="24" fillId="39" borderId="65" xfId="0" applyNumberFormat="1" applyFont="1" applyFill="1" applyBorder="1" applyAlignment="1">
      <alignment wrapText="1"/>
    </xf>
    <xf numFmtId="16" fontId="24" fillId="39" borderId="65" xfId="0" applyNumberFormat="1" applyFont="1" applyFill="1" applyBorder="1" applyAlignment="1">
      <alignment horizontal="right" wrapText="1"/>
    </xf>
    <xf numFmtId="0" fontId="24" fillId="39" borderId="27" xfId="0" applyFont="1" applyFill="1" applyBorder="1" applyAlignment="1">
      <alignment wrapText="1"/>
    </xf>
    <xf numFmtId="0" fontId="28" fillId="39" borderId="65" xfId="0" applyFont="1" applyFill="1" applyBorder="1" applyAlignment="1">
      <alignment horizontal="center" vertical="center" wrapText="1"/>
    </xf>
    <xf numFmtId="0" fontId="28" fillId="39" borderId="65" xfId="0" applyFont="1" applyFill="1" applyBorder="1" applyAlignment="1">
      <alignment wrapText="1"/>
    </xf>
    <xf numFmtId="0" fontId="24" fillId="39" borderId="65" xfId="0" applyFont="1" applyFill="1" applyBorder="1" applyAlignment="1">
      <alignment horizontal="right" wrapText="1"/>
    </xf>
    <xf numFmtId="0" fontId="28" fillId="0" borderId="73" xfId="46" applyFont="1" applyBorder="1" applyAlignment="1">
      <alignment wrapText="1"/>
    </xf>
    <xf numFmtId="0" fontId="27" fillId="0" borderId="0" xfId="46" applyAlignment="1">
      <alignment wrapText="1"/>
    </xf>
    <xf numFmtId="1" fontId="24" fillId="0" borderId="65" xfId="0" applyNumberFormat="1" applyFont="1" applyBorder="1" applyAlignment="1">
      <alignment wrapText="1"/>
    </xf>
    <xf numFmtId="165" fontId="24" fillId="37" borderId="65" xfId="0" applyNumberFormat="1" applyFont="1" applyFill="1" applyBorder="1" applyAlignment="1">
      <alignment horizontal="left" wrapText="1"/>
    </xf>
    <xf numFmtId="1" fontId="28" fillId="37" borderId="69" xfId="0" applyNumberFormat="1" applyFont="1" applyFill="1" applyBorder="1" applyAlignment="1"/>
    <xf numFmtId="0" fontId="28" fillId="37" borderId="65" xfId="0" applyFont="1" applyFill="1" applyBorder="1" applyAlignment="1">
      <alignment wrapText="1"/>
    </xf>
    <xf numFmtId="0" fontId="28" fillId="37" borderId="65" xfId="0" applyFont="1" applyFill="1" applyBorder="1" applyAlignment="1"/>
    <xf numFmtId="49" fontId="28" fillId="37" borderId="65" xfId="0" applyNumberFormat="1" applyFont="1" applyFill="1" applyBorder="1" applyAlignment="1">
      <alignment wrapText="1"/>
    </xf>
    <xf numFmtId="49" fontId="28" fillId="37" borderId="65" xfId="0" applyNumberFormat="1" applyFont="1" applyFill="1" applyBorder="1" applyAlignment="1">
      <alignment horizontal="left" wrapText="1"/>
    </xf>
    <xf numFmtId="0" fontId="28" fillId="37" borderId="65" xfId="0" applyFont="1" applyFill="1" applyBorder="1" applyAlignment="1">
      <alignment horizontal="left" wrapText="1"/>
    </xf>
    <xf numFmtId="14" fontId="28" fillId="37" borderId="65" xfId="0" applyNumberFormat="1" applyFont="1" applyFill="1" applyBorder="1" applyAlignment="1">
      <alignment horizontal="left" wrapText="1"/>
    </xf>
    <xf numFmtId="4" fontId="28" fillId="37" borderId="65" xfId="0" applyNumberFormat="1" applyFont="1" applyFill="1" applyBorder="1" applyAlignment="1"/>
    <xf numFmtId="4" fontId="28" fillId="37" borderId="56" xfId="0" applyNumberFormat="1" applyFont="1" applyFill="1" applyBorder="1" applyAlignment="1">
      <alignment horizontal="center"/>
    </xf>
    <xf numFmtId="4" fontId="28" fillId="37" borderId="65" xfId="0" applyNumberFormat="1" applyFont="1" applyFill="1" applyBorder="1" applyAlignment="1">
      <alignment wrapText="1"/>
    </xf>
    <xf numFmtId="0" fontId="40" fillId="37" borderId="65" xfId="0" applyFont="1" applyFill="1" applyBorder="1"/>
    <xf numFmtId="0" fontId="40" fillId="37" borderId="70" xfId="0" applyFont="1" applyFill="1" applyBorder="1"/>
    <xf numFmtId="0" fontId="40" fillId="37" borderId="0" xfId="0" applyFont="1" applyFill="1"/>
    <xf numFmtId="1" fontId="24" fillId="37" borderId="69" xfId="0" applyNumberFormat="1" applyFont="1" applyFill="1" applyBorder="1" applyAlignment="1"/>
    <xf numFmtId="0" fontId="28" fillId="37" borderId="65" xfId="0" applyFont="1" applyFill="1" applyBorder="1" applyAlignment="1">
      <alignment horizontal="center" vertical="center" wrapText="1"/>
    </xf>
    <xf numFmtId="4" fontId="24" fillId="37" borderId="56" xfId="0" applyNumberFormat="1" applyFont="1" applyFill="1" applyBorder="1" applyAlignment="1">
      <alignment horizontal="center"/>
    </xf>
    <xf numFmtId="0" fontId="24" fillId="37" borderId="65" xfId="0" applyFont="1" applyFill="1" applyBorder="1" applyAlignment="1">
      <alignment horizontal="center" wrapText="1"/>
    </xf>
    <xf numFmtId="0" fontId="24" fillId="37" borderId="65" xfId="0" applyFont="1" applyFill="1" applyBorder="1" applyAlignment="1">
      <alignment horizontal="right" wrapText="1"/>
    </xf>
    <xf numFmtId="0" fontId="24" fillId="37" borderId="27" xfId="0" applyFont="1" applyFill="1" applyBorder="1" applyAlignment="1">
      <alignment wrapText="1"/>
    </xf>
    <xf numFmtId="0" fontId="0" fillId="37" borderId="65" xfId="0" applyFill="1" applyBorder="1"/>
    <xf numFmtId="0" fontId="0" fillId="37" borderId="70" xfId="0" applyFill="1" applyBorder="1"/>
    <xf numFmtId="0" fontId="0" fillId="37" borderId="0" xfId="0" applyFill="1"/>
    <xf numFmtId="0" fontId="28" fillId="37" borderId="65" xfId="0" applyFont="1" applyFill="1" applyBorder="1" applyAlignment="1">
      <alignment horizontal="right" wrapText="1"/>
    </xf>
    <xf numFmtId="0" fontId="24" fillId="37" borderId="56" xfId="0" applyFont="1" applyFill="1" applyBorder="1" applyAlignment="1">
      <alignment horizontal="center" wrapText="1"/>
    </xf>
    <xf numFmtId="1" fontId="24" fillId="37" borderId="69" xfId="0" applyNumberFormat="1" applyFont="1" applyFill="1" applyBorder="1" applyAlignment="1">
      <alignment wrapText="1"/>
    </xf>
    <xf numFmtId="1" fontId="24" fillId="37" borderId="60" xfId="0" applyNumberFormat="1" applyFont="1" applyFill="1" applyBorder="1" applyAlignment="1">
      <alignment wrapText="1"/>
    </xf>
    <xf numFmtId="0" fontId="0" fillId="37" borderId="65" xfId="0" applyFill="1" applyBorder="1" applyAlignment="1">
      <alignment wrapText="1"/>
    </xf>
    <xf numFmtId="0" fontId="0" fillId="37" borderId="70" xfId="0" applyFill="1" applyBorder="1" applyAlignment="1">
      <alignment wrapText="1"/>
    </xf>
    <xf numFmtId="4" fontId="24" fillId="37" borderId="56" xfId="0" applyNumberFormat="1" applyFont="1" applyFill="1" applyBorder="1" applyAlignment="1">
      <alignment horizontal="center" wrapText="1"/>
    </xf>
    <xf numFmtId="4" fontId="24" fillId="37" borderId="58" xfId="0" applyNumberFormat="1" applyFont="1" applyFill="1" applyBorder="1" applyAlignment="1">
      <alignment horizontal="center" wrapText="1"/>
    </xf>
    <xf numFmtId="0" fontId="24" fillId="37" borderId="61" xfId="0" applyFont="1" applyFill="1" applyBorder="1" applyAlignment="1">
      <alignment wrapText="1"/>
    </xf>
    <xf numFmtId="4" fontId="24" fillId="37" borderId="65" xfId="0" applyNumberFormat="1" applyFont="1" applyFill="1" applyBorder="1"/>
    <xf numFmtId="4" fontId="24" fillId="39" borderId="58" xfId="0" applyNumberFormat="1" applyFont="1" applyFill="1" applyBorder="1" applyAlignment="1">
      <alignment horizontal="center"/>
    </xf>
    <xf numFmtId="49" fontId="24" fillId="39" borderId="65" xfId="0" applyNumberFormat="1" applyFont="1" applyFill="1" applyBorder="1" applyAlignment="1">
      <alignment horizontal="left" wrapText="1"/>
    </xf>
    <xf numFmtId="14" fontId="24" fillId="39" borderId="65" xfId="0" applyNumberFormat="1" applyFont="1" applyFill="1" applyBorder="1" applyAlignment="1">
      <alignment horizontal="left" wrapText="1"/>
    </xf>
    <xf numFmtId="49" fontId="28" fillId="39" borderId="65" xfId="0" applyNumberFormat="1" applyFont="1" applyFill="1" applyBorder="1" applyAlignment="1">
      <alignment horizontal="left" wrapText="1"/>
    </xf>
    <xf numFmtId="14" fontId="28" fillId="39" borderId="65" xfId="0" applyNumberFormat="1" applyFont="1" applyFill="1" applyBorder="1" applyAlignment="1">
      <alignment horizontal="left" wrapText="1"/>
    </xf>
    <xf numFmtId="0" fontId="24" fillId="39" borderId="56" xfId="0" applyFont="1" applyFill="1" applyBorder="1" applyAlignment="1">
      <alignment horizontal="center" wrapText="1"/>
    </xf>
    <xf numFmtId="4" fontId="24" fillId="37" borderId="58" xfId="0" applyNumberFormat="1" applyFont="1" applyFill="1" applyBorder="1" applyAlignment="1">
      <alignment horizontal="center"/>
    </xf>
    <xf numFmtId="1" fontId="24" fillId="0" borderId="65" xfId="0" applyNumberFormat="1" applyFont="1" applyBorder="1" applyAlignment="1"/>
    <xf numFmtId="1" fontId="24" fillId="39" borderId="65" xfId="0" applyNumberFormat="1" applyFont="1" applyFill="1" applyBorder="1" applyAlignment="1"/>
    <xf numFmtId="0" fontId="40" fillId="0" borderId="0" xfId="0" applyFont="1"/>
    <xf numFmtId="4" fontId="39" fillId="0" borderId="0" xfId="0" applyNumberFormat="1" applyFont="1"/>
    <xf numFmtId="0" fontId="39" fillId="0" borderId="0" xfId="0" applyFont="1" applyBorder="1"/>
    <xf numFmtId="4" fontId="42" fillId="0" borderId="0" xfId="0" applyNumberFormat="1" applyFont="1" applyBorder="1"/>
    <xf numFmtId="4" fontId="43" fillId="0" borderId="0" xfId="0" applyNumberFormat="1" applyFont="1"/>
    <xf numFmtId="0" fontId="33" fillId="33" borderId="27" xfId="42" applyFont="1" applyFill="1" applyBorder="1" applyAlignment="1">
      <alignment horizontal="center" vertical="center" wrapText="1"/>
    </xf>
    <xf numFmtId="0" fontId="31" fillId="0" borderId="27" xfId="42" applyFont="1" applyBorder="1" applyAlignment="1">
      <alignment wrapText="1"/>
    </xf>
    <xf numFmtId="0" fontId="37" fillId="0" borderId="0" xfId="42" applyFont="1" applyAlignment="1">
      <alignment horizontal="center"/>
    </xf>
    <xf numFmtId="0" fontId="20" fillId="34" borderId="52" xfId="0" applyFont="1" applyFill="1" applyBorder="1" applyAlignment="1">
      <alignment wrapText="1"/>
    </xf>
    <xf numFmtId="0" fontId="20" fillId="34" borderId="53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12" xfId="0" applyBorder="1" applyAlignment="1">
      <alignment wrapText="1"/>
    </xf>
    <xf numFmtId="0" fontId="20" fillId="34" borderId="12" xfId="0" applyFont="1" applyFill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20" fillId="34" borderId="54" xfId="0" applyFont="1" applyFill="1" applyBorder="1" applyAlignment="1">
      <alignment wrapText="1"/>
    </xf>
    <xf numFmtId="0" fontId="20" fillId="34" borderId="52" xfId="0" applyFont="1" applyFill="1" applyBorder="1" applyAlignment="1">
      <alignment horizontal="center" wrapText="1"/>
    </xf>
    <xf numFmtId="0" fontId="20" fillId="34" borderId="53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28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20" fillId="0" borderId="17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0" fillId="0" borderId="1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34" borderId="14" xfId="0" applyFont="1" applyFill="1" applyBorder="1" applyAlignment="1">
      <alignment wrapText="1"/>
    </xf>
    <xf numFmtId="0" fontId="20" fillId="34" borderId="59" xfId="0" applyFont="1" applyFill="1" applyBorder="1" applyAlignment="1">
      <alignment wrapText="1"/>
    </xf>
    <xf numFmtId="0" fontId="20" fillId="34" borderId="60" xfId="0" applyFont="1" applyFill="1" applyBorder="1" applyAlignment="1">
      <alignment wrapText="1"/>
    </xf>
    <xf numFmtId="0" fontId="20" fillId="34" borderId="58" xfId="0" applyFont="1" applyFill="1" applyBorder="1" applyAlignment="1">
      <alignment wrapText="1"/>
    </xf>
    <xf numFmtId="0" fontId="20" fillId="34" borderId="15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2"/>
    </xf>
    <xf numFmtId="0" fontId="20" fillId="34" borderId="59" xfId="0" applyFont="1" applyFill="1" applyBorder="1" applyAlignment="1">
      <alignment horizontal="left" wrapText="1" indent="2"/>
    </xf>
    <xf numFmtId="0" fontId="20" fillId="34" borderId="60" xfId="0" applyFont="1" applyFill="1" applyBorder="1" applyAlignment="1">
      <alignment horizontal="left" wrapText="1" indent="2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4" fillId="0" borderId="48" xfId="0" applyFont="1" applyBorder="1" applyAlignment="1">
      <alignment wrapText="1"/>
    </xf>
    <xf numFmtId="0" fontId="20" fillId="0" borderId="18" xfId="0" applyFont="1" applyBorder="1" applyAlignment="1">
      <alignment horizontal="left" vertical="center" wrapText="1"/>
    </xf>
    <xf numFmtId="0" fontId="24" fillId="0" borderId="17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0" fillId="33" borderId="61" xfId="0" applyFont="1" applyFill="1" applyBorder="1" applyAlignment="1">
      <alignment horizontal="center" vertical="center" textRotation="90" wrapText="1"/>
    </xf>
    <xf numFmtId="0" fontId="20" fillId="33" borderId="55" xfId="0" applyFont="1" applyFill="1" applyBorder="1" applyAlignment="1">
      <alignment horizontal="center" vertical="center" textRotation="90" wrapText="1"/>
    </xf>
    <xf numFmtId="0" fontId="20" fillId="33" borderId="63" xfId="0" applyFont="1" applyFill="1" applyBorder="1" applyAlignment="1">
      <alignment horizontal="center" vertical="center" textRotation="90" wrapText="1"/>
    </xf>
    <xf numFmtId="0" fontId="20" fillId="33" borderId="42" xfId="0" applyFont="1" applyFill="1" applyBorder="1" applyAlignment="1">
      <alignment horizontal="center" vertical="center" textRotation="90" wrapText="1"/>
    </xf>
    <xf numFmtId="0" fontId="20" fillId="33" borderId="62" xfId="0" applyFont="1" applyFill="1" applyBorder="1" applyAlignment="1">
      <alignment horizontal="center" vertical="center" textRotation="90" wrapText="1"/>
    </xf>
    <xf numFmtId="0" fontId="20" fillId="33" borderId="66" xfId="0" applyFont="1" applyFill="1" applyBorder="1" applyAlignment="1">
      <alignment horizontal="center" vertical="center" textRotation="90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63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1" fillId="33" borderId="14" xfId="0" applyFont="1" applyFill="1" applyBorder="1"/>
    <xf numFmtId="0" fontId="21" fillId="33" borderId="59" xfId="0" applyFont="1" applyFill="1" applyBorder="1"/>
    <xf numFmtId="0" fontId="21" fillId="33" borderId="15" xfId="0" applyFont="1" applyFill="1" applyBorder="1"/>
    <xf numFmtId="0" fontId="21" fillId="33" borderId="17" xfId="0" applyFont="1" applyFill="1" applyBorder="1"/>
    <xf numFmtId="0" fontId="21" fillId="33" borderId="19" xfId="0" applyFont="1" applyFill="1" applyBorder="1"/>
    <xf numFmtId="0" fontId="21" fillId="33" borderId="18" xfId="0" applyFont="1" applyFill="1" applyBorder="1"/>
    <xf numFmtId="0" fontId="20" fillId="33" borderId="51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48" xfId="0" applyFont="1" applyBorder="1"/>
    <xf numFmtId="0" fontId="22" fillId="0" borderId="59" xfId="0" applyFont="1" applyBorder="1"/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0" fontId="21" fillId="33" borderId="53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31" fillId="0" borderId="0" xfId="48" applyFont="1"/>
    <xf numFmtId="0" fontId="31" fillId="0" borderId="0" xfId="48" applyFont="1" applyAlignment="1">
      <alignment wrapText="1"/>
    </xf>
    <xf numFmtId="0" fontId="33" fillId="36" borderId="30" xfId="48" applyFont="1" applyFill="1" applyBorder="1" applyAlignment="1">
      <alignment horizontal="center" vertical="center" wrapText="1"/>
    </xf>
    <xf numFmtId="0" fontId="33" fillId="36" borderId="34" xfId="48" applyFont="1" applyFill="1" applyBorder="1" applyAlignment="1">
      <alignment horizontal="center" vertical="center" wrapText="1"/>
    </xf>
    <xf numFmtId="0" fontId="33" fillId="36" borderId="24" xfId="48" applyFont="1" applyFill="1" applyBorder="1" applyAlignment="1">
      <alignment horizontal="center" vertical="center" wrapText="1"/>
    </xf>
    <xf numFmtId="0" fontId="33" fillId="36" borderId="64" xfId="48" applyFont="1" applyFill="1" applyBorder="1" applyAlignment="1">
      <alignment horizontal="center" vertical="center" wrapText="1"/>
    </xf>
    <xf numFmtId="0" fontId="36" fillId="0" borderId="0" xfId="46" applyFont="1" applyAlignment="1">
      <alignment horizontal="center" vertical="center"/>
    </xf>
    <xf numFmtId="0" fontId="33" fillId="36" borderId="29" xfId="48" applyFont="1" applyFill="1" applyBorder="1" applyAlignment="1">
      <alignment horizontal="center" vertical="center" wrapText="1"/>
    </xf>
    <xf numFmtId="0" fontId="33" fillId="36" borderId="33" xfId="48" applyFont="1" applyFill="1" applyBorder="1" applyAlignment="1">
      <alignment horizontal="center" vertical="center" wrapText="1"/>
    </xf>
    <xf numFmtId="0" fontId="28" fillId="0" borderId="0" xfId="46" applyFont="1" applyAlignment="1"/>
  </cellXfs>
  <cellStyles count="49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6"/>
    <cellStyle name="Обычный 2 3" xfId="47"/>
    <cellStyle name="Обычный 3" xfId="45"/>
    <cellStyle name="Обычный 4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="80" zoomScaleNormal="80" workbookViewId="0">
      <selection activeCell="C15" sqref="C15"/>
    </sheetView>
  </sheetViews>
  <sheetFormatPr defaultColWidth="9.140625" defaultRowHeight="15" x14ac:dyDescent="0.25"/>
  <cols>
    <col min="1" max="1" width="7.85546875" style="19" customWidth="1"/>
    <col min="2" max="2" width="10.7109375" style="19" customWidth="1"/>
    <col min="3" max="3" width="67.42578125" style="26" customWidth="1"/>
    <col min="4" max="4" width="24.42578125" style="19" customWidth="1"/>
    <col min="5" max="16384" width="9.140625" style="19"/>
  </cols>
  <sheetData>
    <row r="1" spans="1:3" x14ac:dyDescent="0.25">
      <c r="C1" s="104" t="s">
        <v>188</v>
      </c>
    </row>
    <row r="4" spans="1:3" ht="15.75" customHeight="1" x14ac:dyDescent="0.25">
      <c r="A4" s="235" t="s">
        <v>172</v>
      </c>
      <c r="B4" s="235"/>
      <c r="C4" s="235"/>
    </row>
    <row r="5" spans="1:3" x14ac:dyDescent="0.25">
      <c r="A5" s="29" t="s">
        <v>72</v>
      </c>
      <c r="B5" s="29" t="s">
        <v>73</v>
      </c>
    </row>
    <row r="6" spans="1:3" s="27" customFormat="1" ht="15.75" customHeight="1" x14ac:dyDescent="0.2">
      <c r="A6" s="233" t="s">
        <v>74</v>
      </c>
      <c r="B6" s="234"/>
      <c r="C6" s="30" t="s">
        <v>75</v>
      </c>
    </row>
    <row r="7" spans="1:3" s="27" customFormat="1" ht="21.75" customHeight="1" x14ac:dyDescent="0.2">
      <c r="A7" s="72"/>
      <c r="B7" s="73">
        <v>1</v>
      </c>
      <c r="C7" s="74" t="s">
        <v>77</v>
      </c>
    </row>
    <row r="8" spans="1:3" s="27" customFormat="1" ht="15" customHeight="1" x14ac:dyDescent="0.2">
      <c r="A8" s="75">
        <v>1</v>
      </c>
      <c r="B8" s="76" t="s">
        <v>78</v>
      </c>
      <c r="C8" s="77" t="s">
        <v>79</v>
      </c>
    </row>
    <row r="9" spans="1:3" s="27" customFormat="1" ht="13.5" customHeight="1" x14ac:dyDescent="0.2">
      <c r="A9" s="78" t="s">
        <v>78</v>
      </c>
      <c r="B9" s="78" t="s">
        <v>80</v>
      </c>
      <c r="C9" s="79" t="s">
        <v>81</v>
      </c>
    </row>
    <row r="10" spans="1:3" s="27" customFormat="1" ht="15.75" customHeight="1" x14ac:dyDescent="0.2">
      <c r="A10" s="78" t="s">
        <v>82</v>
      </c>
      <c r="B10" s="78" t="s">
        <v>83</v>
      </c>
      <c r="C10" s="79" t="s">
        <v>84</v>
      </c>
    </row>
    <row r="11" spans="1:3" s="27" customFormat="1" ht="17.25" customHeight="1" x14ac:dyDescent="0.2">
      <c r="A11" s="78" t="s">
        <v>85</v>
      </c>
      <c r="B11" s="78" t="s">
        <v>86</v>
      </c>
      <c r="C11" s="79" t="s">
        <v>87</v>
      </c>
    </row>
    <row r="12" spans="1:3" s="27" customFormat="1" ht="15.75" customHeight="1" x14ac:dyDescent="0.2">
      <c r="A12" s="78" t="s">
        <v>88</v>
      </c>
      <c r="B12" s="78" t="s">
        <v>89</v>
      </c>
      <c r="C12" s="79" t="s">
        <v>90</v>
      </c>
    </row>
    <row r="13" spans="1:3" s="27" customFormat="1" ht="16.5" customHeight="1" x14ac:dyDescent="0.2">
      <c r="A13" s="78" t="s">
        <v>92</v>
      </c>
      <c r="B13" s="78" t="s">
        <v>82</v>
      </c>
      <c r="C13" s="79" t="s">
        <v>93</v>
      </c>
    </row>
    <row r="14" spans="1:3" s="27" customFormat="1" ht="15" customHeight="1" x14ac:dyDescent="0.2">
      <c r="A14" s="80">
        <v>3</v>
      </c>
      <c r="B14" s="78" t="s">
        <v>85</v>
      </c>
      <c r="C14" s="79" t="s">
        <v>76</v>
      </c>
    </row>
    <row r="15" spans="1:3" s="27" customFormat="1" ht="15.75" customHeight="1" x14ac:dyDescent="0.2">
      <c r="A15" s="78" t="s">
        <v>94</v>
      </c>
      <c r="B15" s="78" t="s">
        <v>95</v>
      </c>
      <c r="C15" s="79" t="s">
        <v>96</v>
      </c>
    </row>
    <row r="16" spans="1:3" s="27" customFormat="1" ht="16.5" customHeight="1" x14ac:dyDescent="0.2">
      <c r="A16" s="78" t="s">
        <v>97</v>
      </c>
      <c r="B16" s="78" t="s">
        <v>98</v>
      </c>
      <c r="C16" s="79" t="s">
        <v>99</v>
      </c>
    </row>
    <row r="17" spans="1:3" s="27" customFormat="1" ht="15" customHeight="1" x14ac:dyDescent="0.2">
      <c r="A17" s="78" t="s">
        <v>100</v>
      </c>
      <c r="B17" s="78" t="s">
        <v>88</v>
      </c>
      <c r="C17" s="79" t="s">
        <v>101</v>
      </c>
    </row>
    <row r="18" spans="1:3" s="27" customFormat="1" ht="15.75" customHeight="1" x14ac:dyDescent="0.2">
      <c r="A18" s="78" t="s">
        <v>102</v>
      </c>
      <c r="B18" s="78" t="s">
        <v>103</v>
      </c>
      <c r="C18" s="79" t="s">
        <v>104</v>
      </c>
    </row>
    <row r="19" spans="1:3" s="27" customFormat="1" ht="12.75" x14ac:dyDescent="0.2">
      <c r="A19" s="78" t="s">
        <v>105</v>
      </c>
      <c r="B19" s="78" t="s">
        <v>106</v>
      </c>
      <c r="C19" s="79" t="s">
        <v>107</v>
      </c>
    </row>
    <row r="20" spans="1:3" s="27" customFormat="1" ht="15" customHeight="1" x14ac:dyDescent="0.2">
      <c r="A20" s="78" t="s">
        <v>108</v>
      </c>
      <c r="B20" s="78" t="s">
        <v>109</v>
      </c>
      <c r="C20" s="79" t="s">
        <v>110</v>
      </c>
    </row>
    <row r="21" spans="1:3" s="27" customFormat="1" ht="15.75" customHeight="1" x14ac:dyDescent="0.2">
      <c r="A21" s="78" t="s">
        <v>111</v>
      </c>
      <c r="B21" s="78" t="s">
        <v>112</v>
      </c>
      <c r="C21" s="79" t="s">
        <v>113</v>
      </c>
    </row>
    <row r="22" spans="1:3" s="27" customFormat="1" ht="16.5" customHeight="1" x14ac:dyDescent="0.2">
      <c r="A22" s="78" t="s">
        <v>114</v>
      </c>
      <c r="B22" s="78" t="s">
        <v>115</v>
      </c>
      <c r="C22" s="79" t="s">
        <v>116</v>
      </c>
    </row>
    <row r="23" spans="1:3" s="27" customFormat="1" ht="15" customHeight="1" x14ac:dyDescent="0.2">
      <c r="A23" s="78" t="s">
        <v>117</v>
      </c>
      <c r="B23" s="78" t="s">
        <v>118</v>
      </c>
      <c r="C23" s="79" t="s">
        <v>119</v>
      </c>
    </row>
    <row r="24" spans="1:3" s="27" customFormat="1" ht="31.5" customHeight="1" x14ac:dyDescent="0.2">
      <c r="A24" s="78" t="s">
        <v>120</v>
      </c>
      <c r="B24" s="78" t="s">
        <v>121</v>
      </c>
      <c r="C24" s="79" t="s">
        <v>122</v>
      </c>
    </row>
    <row r="25" spans="1:3" s="27" customFormat="1" ht="16.5" customHeight="1" x14ac:dyDescent="0.2">
      <c r="A25" s="81" t="s">
        <v>123</v>
      </c>
      <c r="B25" s="78" t="s">
        <v>124</v>
      </c>
      <c r="C25" s="79" t="s">
        <v>91</v>
      </c>
    </row>
    <row r="26" spans="1:3" s="27" customFormat="1" ht="29.25" customHeight="1" x14ac:dyDescent="0.2">
      <c r="A26" s="81" t="s">
        <v>125</v>
      </c>
      <c r="B26" s="82" t="s">
        <v>126</v>
      </c>
      <c r="C26" s="83" t="s">
        <v>176</v>
      </c>
    </row>
    <row r="27" spans="1:3" s="27" customFormat="1" ht="15.75" customHeight="1" x14ac:dyDescent="0.2">
      <c r="A27" s="84" t="s">
        <v>127</v>
      </c>
      <c r="B27" s="85" t="s">
        <v>128</v>
      </c>
      <c r="C27" s="86" t="s">
        <v>129</v>
      </c>
    </row>
    <row r="28" spans="1:3" s="27" customFormat="1" ht="16.5" customHeight="1" x14ac:dyDescent="0.2">
      <c r="A28" s="72"/>
      <c r="B28" s="73">
        <v>2</v>
      </c>
      <c r="C28" s="74" t="s">
        <v>130</v>
      </c>
    </row>
    <row r="29" spans="1:3" s="27" customFormat="1" ht="28.5" customHeight="1" x14ac:dyDescent="0.2">
      <c r="A29" s="87" t="s">
        <v>131</v>
      </c>
      <c r="B29" s="87" t="s">
        <v>132</v>
      </c>
      <c r="C29" s="77" t="s">
        <v>133</v>
      </c>
    </row>
    <row r="30" spans="1:3" s="27" customFormat="1" ht="15.75" customHeight="1" x14ac:dyDescent="0.2">
      <c r="A30" s="72"/>
      <c r="B30" s="73" t="s">
        <v>134</v>
      </c>
      <c r="C30" s="74" t="s">
        <v>135</v>
      </c>
    </row>
    <row r="31" spans="1:3" s="27" customFormat="1" ht="16.5" customHeight="1" x14ac:dyDescent="0.2">
      <c r="A31" s="81" t="s">
        <v>136</v>
      </c>
      <c r="B31" s="81" t="s">
        <v>94</v>
      </c>
      <c r="C31" s="79" t="s">
        <v>137</v>
      </c>
    </row>
    <row r="32" spans="1:3" s="27" customFormat="1" ht="15" customHeight="1" x14ac:dyDescent="0.2">
      <c r="A32" s="81" t="s">
        <v>138</v>
      </c>
      <c r="B32" s="81" t="s">
        <v>139</v>
      </c>
      <c r="C32" s="79" t="s">
        <v>140</v>
      </c>
    </row>
    <row r="33" spans="1:3" s="27" customFormat="1" ht="15.75" customHeight="1" x14ac:dyDescent="0.2">
      <c r="A33" s="81" t="s">
        <v>141</v>
      </c>
      <c r="B33" s="81" t="s">
        <v>142</v>
      </c>
      <c r="C33" s="79" t="s">
        <v>143</v>
      </c>
    </row>
    <row r="34" spans="1:3" s="27" customFormat="1" ht="16.5" customHeight="1" x14ac:dyDescent="0.2">
      <c r="A34" s="81" t="s">
        <v>144</v>
      </c>
      <c r="B34" s="81" t="s">
        <v>97</v>
      </c>
      <c r="C34" s="79" t="s">
        <v>145</v>
      </c>
    </row>
    <row r="35" spans="1:3" s="27" customFormat="1" ht="15" customHeight="1" x14ac:dyDescent="0.2">
      <c r="A35" s="81" t="s">
        <v>146</v>
      </c>
      <c r="B35" s="81" t="s">
        <v>147</v>
      </c>
      <c r="C35" s="79" t="s">
        <v>140</v>
      </c>
    </row>
    <row r="36" spans="1:3" s="27" customFormat="1" ht="15.75" customHeight="1" x14ac:dyDescent="0.2">
      <c r="A36" s="81" t="s">
        <v>148</v>
      </c>
      <c r="B36" s="81" t="s">
        <v>149</v>
      </c>
      <c r="C36" s="79" t="s">
        <v>143</v>
      </c>
    </row>
    <row r="37" spans="1:3" s="27" customFormat="1" ht="16.5" customHeight="1" x14ac:dyDescent="0.2">
      <c r="A37" s="81" t="s">
        <v>150</v>
      </c>
      <c r="B37" s="81" t="s">
        <v>151</v>
      </c>
      <c r="C37" s="79" t="s">
        <v>152</v>
      </c>
    </row>
    <row r="38" spans="1:3" s="27" customFormat="1" ht="15" customHeight="1" x14ac:dyDescent="0.2">
      <c r="A38" s="81" t="s">
        <v>153</v>
      </c>
      <c r="B38" s="81" t="s">
        <v>154</v>
      </c>
      <c r="C38" s="79" t="s">
        <v>140</v>
      </c>
    </row>
    <row r="39" spans="1:3" s="27" customFormat="1" ht="15.75" customHeight="1" x14ac:dyDescent="0.2">
      <c r="A39" s="81" t="s">
        <v>155</v>
      </c>
      <c r="B39" s="81" t="s">
        <v>156</v>
      </c>
      <c r="C39" s="79" t="s">
        <v>157</v>
      </c>
    </row>
    <row r="40" spans="1:3" s="27" customFormat="1" ht="32.25" customHeight="1" x14ac:dyDescent="0.2">
      <c r="A40" s="81" t="s">
        <v>158</v>
      </c>
      <c r="B40" s="81" t="s">
        <v>159</v>
      </c>
      <c r="C40" s="79" t="s">
        <v>160</v>
      </c>
    </row>
    <row r="41" spans="1:3" s="27" customFormat="1" ht="15" customHeight="1" x14ac:dyDescent="0.2">
      <c r="A41" s="81" t="s">
        <v>161</v>
      </c>
      <c r="B41" s="81" t="s">
        <v>162</v>
      </c>
      <c r="C41" s="79" t="s">
        <v>163</v>
      </c>
    </row>
    <row r="42" spans="1:3" s="27" customFormat="1" ht="15.75" customHeight="1" x14ac:dyDescent="0.2">
      <c r="A42" s="88" t="s">
        <v>164</v>
      </c>
      <c r="B42" s="88" t="s">
        <v>165</v>
      </c>
      <c r="C42" s="89" t="s">
        <v>157</v>
      </c>
    </row>
    <row r="43" spans="1:3" s="27" customFormat="1" ht="16.5" customHeight="1" x14ac:dyDescent="0.2">
      <c r="C43" s="90"/>
    </row>
    <row r="44" spans="1:3" s="27" customFormat="1" ht="15" customHeight="1" x14ac:dyDescent="0.2">
      <c r="A44" s="27" t="s">
        <v>166</v>
      </c>
      <c r="C44" s="90"/>
    </row>
    <row r="45" spans="1:3" s="27" customFormat="1" ht="15.75" customHeight="1" x14ac:dyDescent="0.2">
      <c r="A45" s="27" t="s">
        <v>167</v>
      </c>
      <c r="C45" s="90"/>
    </row>
    <row r="46" spans="1:3" ht="16.5" customHeight="1" x14ac:dyDescent="0.25">
      <c r="B46" s="31"/>
    </row>
    <row r="47" spans="1:3" ht="15" customHeight="1" x14ac:dyDescent="0.25">
      <c r="A47" s="31"/>
      <c r="B47" s="28"/>
    </row>
    <row r="48" spans="1:3" ht="15.75" customHeight="1" x14ac:dyDescent="0.25">
      <c r="A48" s="28"/>
      <c r="B48" s="28"/>
    </row>
    <row r="49" spans="1:3" ht="16.5" customHeight="1" x14ac:dyDescent="0.25">
      <c r="A49" s="28"/>
      <c r="B49" s="28"/>
    </row>
    <row r="50" spans="1:3" x14ac:dyDescent="0.25">
      <c r="A50" s="28"/>
      <c r="B50" s="28"/>
    </row>
    <row r="51" spans="1:3" ht="15" customHeight="1" x14ac:dyDescent="0.25">
      <c r="A51" s="28"/>
      <c r="B51" s="28"/>
    </row>
    <row r="52" spans="1:3" ht="15.75" customHeight="1" x14ac:dyDescent="0.25">
      <c r="A52" s="28"/>
      <c r="B52" s="28"/>
    </row>
    <row r="53" spans="1:3" ht="16.5" customHeight="1" x14ac:dyDescent="0.25">
      <c r="B53" s="28"/>
      <c r="C53" s="32"/>
    </row>
    <row r="54" spans="1:3" ht="15" customHeight="1" x14ac:dyDescent="0.25">
      <c r="B54" s="28"/>
      <c r="C54" s="32"/>
    </row>
    <row r="55" spans="1:3" ht="15.75" customHeight="1" x14ac:dyDescent="0.25"/>
    <row r="56" spans="1:3" ht="16.5" customHeight="1" x14ac:dyDescent="0.25"/>
    <row r="57" spans="1:3" ht="15" customHeight="1" x14ac:dyDescent="0.25"/>
    <row r="58" spans="1:3" ht="15.75" customHeight="1" x14ac:dyDescent="0.25"/>
    <row r="60" spans="1:3" ht="15" customHeight="1" x14ac:dyDescent="0.25"/>
    <row r="61" spans="1:3" ht="15.75" customHeight="1" x14ac:dyDescent="0.25"/>
  </sheetData>
  <mergeCells count="2">
    <mergeCell ref="A6:B6"/>
    <mergeCell ref="A4:C4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8"/>
  <sheetViews>
    <sheetView tabSelected="1" topLeftCell="A16" zoomScale="70" zoomScaleNormal="70" workbookViewId="0">
      <pane xSplit="9" ySplit="9" topLeftCell="J106" activePane="bottomRight" state="frozen"/>
      <selection activeCell="A16" sqref="A16"/>
      <selection pane="topRight" activeCell="J16" sqref="J16"/>
      <selection pane="bottomLeft" activeCell="A25" sqref="A25"/>
      <selection pane="bottomRight" activeCell="V113" sqref="V113"/>
    </sheetView>
  </sheetViews>
  <sheetFormatPr defaultColWidth="1.140625" defaultRowHeight="15" customHeight="1" x14ac:dyDescent="0.25"/>
  <cols>
    <col min="1" max="3" width="6.7109375" customWidth="1"/>
    <col min="4" max="4" width="22.28515625" customWidth="1"/>
    <col min="5" max="5" width="8.7109375" customWidth="1"/>
    <col min="6" max="6" width="8.28515625" customWidth="1"/>
    <col min="7" max="7" width="11.7109375" customWidth="1"/>
    <col min="8" max="8" width="6.42578125" customWidth="1"/>
    <col min="9" max="9" width="25.7109375" customWidth="1"/>
    <col min="10" max="10" width="26.140625" customWidth="1"/>
    <col min="11" max="11" width="6.7109375" customWidth="1"/>
    <col min="12" max="12" width="9.5703125" customWidth="1"/>
    <col min="13" max="13" width="11.7109375" customWidth="1"/>
    <col min="14" max="14" width="12.28515625" customWidth="1"/>
    <col min="15" max="15" width="14.140625" customWidth="1"/>
    <col min="16" max="16" width="20.85546875" customWidth="1"/>
    <col min="17" max="17" width="13.5703125" customWidth="1"/>
    <col min="18" max="18" width="15.140625" customWidth="1"/>
    <col min="19" max="19" width="20.28515625" customWidth="1"/>
    <col min="20" max="20" width="13.7109375" customWidth="1"/>
    <col min="21" max="24" width="11.7109375" customWidth="1"/>
    <col min="25" max="25" width="18" customWidth="1"/>
    <col min="26" max="26" width="13.28515625" customWidth="1"/>
    <col min="27" max="27" width="14" customWidth="1"/>
    <col min="28" max="28" width="13.5703125" customWidth="1"/>
    <col min="29" max="29" width="11.7109375" customWidth="1"/>
    <col min="30" max="30" width="29.85546875" customWidth="1"/>
    <col min="31" max="31" width="11.28515625" customWidth="1"/>
    <col min="32" max="37" width="11.7109375" customWidth="1"/>
    <col min="38" max="38" width="26.28515625" customWidth="1"/>
    <col min="39" max="39" width="21.28515625" customWidth="1"/>
    <col min="40" max="41" width="5.7109375" customWidth="1"/>
    <col min="42" max="42" width="9" customWidth="1"/>
    <col min="43" max="43" width="7.140625" customWidth="1"/>
    <col min="44" max="44" width="2.42578125" customWidth="1"/>
  </cols>
  <sheetData>
    <row r="1" spans="1:43" ht="15" customHeight="1" x14ac:dyDescent="0.25">
      <c r="AQ1" s="104" t="s">
        <v>189</v>
      </c>
    </row>
    <row r="2" spans="1:43" ht="15" customHeight="1" x14ac:dyDescent="0.25">
      <c r="AQ2" s="104"/>
    </row>
    <row r="4" spans="1:43" ht="23.1" customHeight="1" thickBot="1" x14ac:dyDescent="0.3">
      <c r="B4" s="317" t="s">
        <v>578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20"/>
      <c r="AJ4" s="20"/>
      <c r="AM4" s="313" t="s">
        <v>0</v>
      </c>
      <c r="AN4" s="313"/>
      <c r="AO4" s="313"/>
      <c r="AP4" s="313"/>
    </row>
    <row r="5" spans="1:43" ht="31.15" customHeight="1" x14ac:dyDescent="0.25">
      <c r="B5" s="318" t="s">
        <v>2</v>
      </c>
      <c r="C5" s="319"/>
      <c r="D5" s="319"/>
      <c r="E5" s="319"/>
      <c r="F5" s="320"/>
      <c r="G5" s="105" t="s">
        <v>214</v>
      </c>
      <c r="AM5" s="314" t="s">
        <v>531</v>
      </c>
      <c r="AN5" s="314"/>
      <c r="AO5" s="314"/>
      <c r="AP5" s="314"/>
    </row>
    <row r="6" spans="1:43" ht="15" customHeight="1" x14ac:dyDescent="0.25">
      <c r="B6" s="304" t="s">
        <v>3</v>
      </c>
      <c r="C6" s="305"/>
      <c r="D6" s="305"/>
      <c r="E6" s="305"/>
      <c r="F6" s="306"/>
      <c r="G6" s="105" t="s">
        <v>190</v>
      </c>
      <c r="AM6" s="315" t="s">
        <v>532</v>
      </c>
      <c r="AN6" s="315"/>
      <c r="AO6" s="315"/>
      <c r="AP6" s="315"/>
    </row>
    <row r="7" spans="1:43" ht="15" customHeight="1" x14ac:dyDescent="0.25">
      <c r="B7" s="304" t="s">
        <v>4</v>
      </c>
      <c r="C7" s="305"/>
      <c r="D7" s="305"/>
      <c r="E7" s="305"/>
      <c r="F7" s="306"/>
      <c r="G7" s="105" t="s">
        <v>191</v>
      </c>
      <c r="AM7" s="314" t="s">
        <v>1</v>
      </c>
      <c r="AN7" s="314"/>
      <c r="AO7" s="314"/>
      <c r="AP7" s="314"/>
    </row>
    <row r="8" spans="1:43" ht="15" customHeight="1" x14ac:dyDescent="0.25">
      <c r="B8" s="304" t="s">
        <v>5</v>
      </c>
      <c r="C8" s="305"/>
      <c r="D8" s="305"/>
      <c r="E8" s="305"/>
      <c r="F8" s="306"/>
      <c r="G8" s="105" t="s">
        <v>192</v>
      </c>
      <c r="AM8" s="316" t="s">
        <v>577</v>
      </c>
      <c r="AN8" s="316"/>
      <c r="AO8" s="316"/>
      <c r="AP8" s="316"/>
    </row>
    <row r="9" spans="1:43" ht="15" customHeight="1" x14ac:dyDescent="0.25">
      <c r="B9" s="304" t="s">
        <v>6</v>
      </c>
      <c r="C9" s="305"/>
      <c r="D9" s="305"/>
      <c r="E9" s="305"/>
      <c r="F9" s="306"/>
      <c r="G9" s="106" t="s">
        <v>193</v>
      </c>
    </row>
    <row r="10" spans="1:43" ht="15" customHeight="1" x14ac:dyDescent="0.25">
      <c r="B10" s="304" t="s">
        <v>7</v>
      </c>
      <c r="C10" s="305"/>
      <c r="D10" s="305"/>
      <c r="E10" s="305"/>
      <c r="F10" s="306"/>
      <c r="G10" s="106" t="s">
        <v>194</v>
      </c>
    </row>
    <row r="11" spans="1:43" ht="15" customHeight="1" x14ac:dyDescent="0.25">
      <c r="B11" s="304" t="s">
        <v>8</v>
      </c>
      <c r="C11" s="305"/>
      <c r="D11" s="305"/>
      <c r="E11" s="305"/>
      <c r="F11" s="306"/>
      <c r="G11" s="106" t="s">
        <v>195</v>
      </c>
    </row>
    <row r="12" spans="1:43" ht="15" customHeight="1" x14ac:dyDescent="0.25">
      <c r="B12" s="304" t="s">
        <v>9</v>
      </c>
      <c r="C12" s="305"/>
      <c r="D12" s="305"/>
      <c r="E12" s="305"/>
      <c r="F12" s="306"/>
      <c r="G12" s="105" t="s">
        <v>196</v>
      </c>
    </row>
    <row r="13" spans="1:43" ht="15" customHeight="1" thickBot="1" x14ac:dyDescent="0.3">
      <c r="B13" s="307" t="s">
        <v>10</v>
      </c>
      <c r="C13" s="308"/>
      <c r="D13" s="308"/>
      <c r="E13" s="308"/>
      <c r="F13" s="309"/>
      <c r="G13" s="21"/>
    </row>
    <row r="14" spans="1:43" ht="15" customHeight="1" x14ac:dyDescent="0.25">
      <c r="B14" s="64"/>
      <c r="C14" s="64"/>
      <c r="D14" s="64"/>
      <c r="E14" s="64"/>
      <c r="F14" s="64"/>
      <c r="G14" s="21"/>
    </row>
    <row r="15" spans="1:43" ht="15" customHeight="1" thickBot="1" x14ac:dyDescent="0.3"/>
    <row r="16" spans="1:43" ht="15" customHeight="1" x14ac:dyDescent="0.25">
      <c r="A16" s="292" t="s">
        <v>11</v>
      </c>
      <c r="B16" s="292" t="s">
        <v>12</v>
      </c>
      <c r="C16" s="292" t="s">
        <v>13</v>
      </c>
      <c r="D16" s="292" t="s">
        <v>14</v>
      </c>
      <c r="E16" s="292" t="s">
        <v>15</v>
      </c>
      <c r="F16" s="292" t="s">
        <v>16</v>
      </c>
      <c r="G16" s="292" t="s">
        <v>17</v>
      </c>
      <c r="H16" s="292" t="s">
        <v>18</v>
      </c>
      <c r="I16" s="292" t="s">
        <v>19</v>
      </c>
      <c r="J16" s="292" t="s">
        <v>20</v>
      </c>
      <c r="K16" s="295" t="s">
        <v>21</v>
      </c>
      <c r="L16" s="310"/>
      <c r="M16" s="292" t="s">
        <v>22</v>
      </c>
      <c r="N16" s="295" t="s">
        <v>23</v>
      </c>
      <c r="O16" s="310"/>
      <c r="P16" s="292" t="s">
        <v>24</v>
      </c>
      <c r="Q16" s="310" t="s">
        <v>25</v>
      </c>
      <c r="R16" s="310" t="s">
        <v>26</v>
      </c>
      <c r="S16" s="310" t="s">
        <v>177</v>
      </c>
      <c r="T16" s="292" t="s">
        <v>27</v>
      </c>
      <c r="U16" s="292" t="s">
        <v>50</v>
      </c>
      <c r="V16" s="292" t="s">
        <v>31</v>
      </c>
      <c r="W16" s="292" t="s">
        <v>28</v>
      </c>
      <c r="X16" s="292" t="s">
        <v>29</v>
      </c>
      <c r="Y16" s="292" t="s">
        <v>30</v>
      </c>
      <c r="Z16" s="295" t="s">
        <v>51</v>
      </c>
      <c r="AA16" s="296"/>
      <c r="AB16" s="310"/>
      <c r="AC16" s="292" t="s">
        <v>32</v>
      </c>
      <c r="AD16" s="292" t="s">
        <v>61</v>
      </c>
      <c r="AE16" s="292" t="s">
        <v>178</v>
      </c>
      <c r="AF16" s="292" t="s">
        <v>33</v>
      </c>
      <c r="AG16" s="292" t="s">
        <v>34</v>
      </c>
      <c r="AH16" s="292" t="s">
        <v>35</v>
      </c>
      <c r="AI16" s="292" t="s">
        <v>36</v>
      </c>
      <c r="AJ16" s="292" t="s">
        <v>37</v>
      </c>
      <c r="AK16" s="292" t="s">
        <v>38</v>
      </c>
      <c r="AL16" s="292" t="s">
        <v>39</v>
      </c>
      <c r="AM16" s="268" t="s">
        <v>170</v>
      </c>
      <c r="AN16" s="295" t="s">
        <v>70</v>
      </c>
      <c r="AO16" s="296"/>
      <c r="AP16" s="296"/>
      <c r="AQ16" s="297"/>
    </row>
    <row r="17" spans="1:43" ht="15" customHeight="1" x14ac:dyDescent="0.25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8"/>
      <c r="L17" s="311"/>
      <c r="M17" s="293"/>
      <c r="N17" s="298"/>
      <c r="O17" s="311"/>
      <c r="P17" s="293"/>
      <c r="Q17" s="311"/>
      <c r="R17" s="311"/>
      <c r="S17" s="311"/>
      <c r="T17" s="293"/>
      <c r="U17" s="293"/>
      <c r="V17" s="293"/>
      <c r="W17" s="293"/>
      <c r="X17" s="293"/>
      <c r="Y17" s="293"/>
      <c r="Z17" s="298"/>
      <c r="AA17" s="299"/>
      <c r="AB17" s="311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69"/>
      <c r="AN17" s="298"/>
      <c r="AO17" s="299"/>
      <c r="AP17" s="299"/>
      <c r="AQ17" s="300"/>
    </row>
    <row r="18" spans="1:43" ht="69.75" customHeight="1" x14ac:dyDescent="0.25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301"/>
      <c r="L18" s="312"/>
      <c r="M18" s="293"/>
      <c r="N18" s="301"/>
      <c r="O18" s="312"/>
      <c r="P18" s="293"/>
      <c r="Q18" s="311"/>
      <c r="R18" s="311"/>
      <c r="S18" s="311"/>
      <c r="T18" s="293"/>
      <c r="U18" s="293"/>
      <c r="V18" s="293" t="s">
        <v>31</v>
      </c>
      <c r="W18" s="293"/>
      <c r="X18" s="293"/>
      <c r="Y18" s="293"/>
      <c r="Z18" s="301"/>
      <c r="AA18" s="302"/>
      <c r="AB18" s="312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69"/>
      <c r="AN18" s="301"/>
      <c r="AO18" s="302"/>
      <c r="AP18" s="302"/>
      <c r="AQ18" s="303"/>
    </row>
    <row r="19" spans="1:43" ht="15" customHeight="1" x14ac:dyDescent="0.25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86" t="s">
        <v>40</v>
      </c>
      <c r="L19" s="286" t="s">
        <v>41</v>
      </c>
      <c r="M19" s="293"/>
      <c r="N19" s="286" t="s">
        <v>42</v>
      </c>
      <c r="O19" s="286" t="s">
        <v>41</v>
      </c>
      <c r="P19" s="293"/>
      <c r="Q19" s="311"/>
      <c r="R19" s="311"/>
      <c r="S19" s="311"/>
      <c r="T19" s="293"/>
      <c r="U19" s="293"/>
      <c r="V19" s="293"/>
      <c r="W19" s="293"/>
      <c r="X19" s="293"/>
      <c r="Y19" s="293"/>
      <c r="Z19" s="286" t="s">
        <v>43</v>
      </c>
      <c r="AA19" s="286" t="s">
        <v>44</v>
      </c>
      <c r="AB19" s="286" t="s">
        <v>45</v>
      </c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69"/>
      <c r="AN19" s="286" t="s">
        <v>71</v>
      </c>
      <c r="AO19" s="286" t="s">
        <v>67</v>
      </c>
      <c r="AP19" s="286" t="s">
        <v>68</v>
      </c>
      <c r="AQ19" s="289" t="s">
        <v>69</v>
      </c>
    </row>
    <row r="20" spans="1:43" ht="15" customHeight="1" x14ac:dyDescent="0.25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87"/>
      <c r="L20" s="287"/>
      <c r="M20" s="293"/>
      <c r="N20" s="287"/>
      <c r="O20" s="287"/>
      <c r="P20" s="293"/>
      <c r="Q20" s="311"/>
      <c r="R20" s="311"/>
      <c r="S20" s="311"/>
      <c r="T20" s="293"/>
      <c r="U20" s="293"/>
      <c r="V20" s="293"/>
      <c r="W20" s="293"/>
      <c r="X20" s="293"/>
      <c r="Y20" s="293"/>
      <c r="Z20" s="287"/>
      <c r="AA20" s="287"/>
      <c r="AB20" s="287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69"/>
      <c r="AN20" s="287"/>
      <c r="AO20" s="287"/>
      <c r="AP20" s="287"/>
      <c r="AQ20" s="290"/>
    </row>
    <row r="21" spans="1:43" ht="15" customHeight="1" x14ac:dyDescent="0.2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87"/>
      <c r="L21" s="287"/>
      <c r="M21" s="293"/>
      <c r="N21" s="287"/>
      <c r="O21" s="287"/>
      <c r="P21" s="293"/>
      <c r="Q21" s="311"/>
      <c r="R21" s="311"/>
      <c r="S21" s="311"/>
      <c r="T21" s="293"/>
      <c r="U21" s="293"/>
      <c r="V21" s="293"/>
      <c r="W21" s="293"/>
      <c r="X21" s="293"/>
      <c r="Y21" s="293"/>
      <c r="Z21" s="287"/>
      <c r="AA21" s="287"/>
      <c r="AB21" s="287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69"/>
      <c r="AN21" s="287"/>
      <c r="AO21" s="287"/>
      <c r="AP21" s="287"/>
      <c r="AQ21" s="290"/>
    </row>
    <row r="22" spans="1:43" ht="36" customHeight="1" thickBot="1" x14ac:dyDescent="0.3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87"/>
      <c r="L22" s="287"/>
      <c r="M22" s="293"/>
      <c r="N22" s="287"/>
      <c r="O22" s="287"/>
      <c r="P22" s="293"/>
      <c r="Q22" s="311"/>
      <c r="R22" s="311"/>
      <c r="S22" s="311"/>
      <c r="T22" s="293"/>
      <c r="U22" s="293"/>
      <c r="V22" s="293"/>
      <c r="W22" s="293"/>
      <c r="X22" s="293"/>
      <c r="Y22" s="293"/>
      <c r="Z22" s="287"/>
      <c r="AA22" s="287"/>
      <c r="AB22" s="287"/>
      <c r="AC22" s="293"/>
      <c r="AD22" s="293"/>
      <c r="AE22" s="294"/>
      <c r="AF22" s="293"/>
      <c r="AG22" s="293"/>
      <c r="AH22" s="293"/>
      <c r="AI22" s="293"/>
      <c r="AJ22" s="293"/>
      <c r="AK22" s="293"/>
      <c r="AL22" s="294"/>
      <c r="AM22" s="269"/>
      <c r="AN22" s="288"/>
      <c r="AO22" s="288"/>
      <c r="AP22" s="288"/>
      <c r="AQ22" s="291"/>
    </row>
    <row r="23" spans="1:43" ht="15.75" customHeight="1" thickBot="1" x14ac:dyDescent="0.3">
      <c r="A23" s="93">
        <v>1</v>
      </c>
      <c r="B23" s="93">
        <v>2</v>
      </c>
      <c r="C23" s="33">
        <v>3</v>
      </c>
      <c r="D23" s="33">
        <v>4</v>
      </c>
      <c r="E23" s="93">
        <v>5</v>
      </c>
      <c r="F23" s="93">
        <v>6</v>
      </c>
      <c r="G23" s="33">
        <v>7</v>
      </c>
      <c r="H23" s="33">
        <v>8</v>
      </c>
      <c r="I23" s="93">
        <v>9</v>
      </c>
      <c r="J23" s="93">
        <v>10</v>
      </c>
      <c r="K23" s="33">
        <v>11</v>
      </c>
      <c r="L23" s="33">
        <v>12</v>
      </c>
      <c r="M23" s="93">
        <v>13</v>
      </c>
      <c r="N23" s="93">
        <v>14</v>
      </c>
      <c r="O23" s="33">
        <v>15</v>
      </c>
      <c r="P23" s="33">
        <v>16</v>
      </c>
      <c r="Q23" s="93">
        <v>17</v>
      </c>
      <c r="R23" s="93">
        <v>18</v>
      </c>
      <c r="S23" s="33">
        <v>19</v>
      </c>
      <c r="T23" s="33">
        <v>20</v>
      </c>
      <c r="U23" s="93">
        <v>21</v>
      </c>
      <c r="V23" s="93">
        <v>22</v>
      </c>
      <c r="W23" s="33">
        <v>23</v>
      </c>
      <c r="X23" s="33">
        <v>24</v>
      </c>
      <c r="Y23" s="93">
        <v>25</v>
      </c>
      <c r="Z23" s="93">
        <v>26</v>
      </c>
      <c r="AA23" s="33">
        <v>27</v>
      </c>
      <c r="AB23" s="33">
        <v>28</v>
      </c>
      <c r="AC23" s="93">
        <v>29</v>
      </c>
      <c r="AD23" s="93">
        <v>30</v>
      </c>
      <c r="AE23" s="33">
        <v>31</v>
      </c>
      <c r="AF23" s="33">
        <v>32</v>
      </c>
      <c r="AG23" s="93">
        <v>33</v>
      </c>
      <c r="AH23" s="93">
        <v>34</v>
      </c>
      <c r="AI23" s="33">
        <v>35</v>
      </c>
      <c r="AJ23" s="33">
        <v>36</v>
      </c>
      <c r="AK23" s="93">
        <v>37</v>
      </c>
      <c r="AL23" s="93">
        <v>38</v>
      </c>
      <c r="AM23" s="33">
        <v>39</v>
      </c>
      <c r="AN23" s="33">
        <v>40</v>
      </c>
      <c r="AO23" s="93">
        <v>41</v>
      </c>
      <c r="AP23" s="93">
        <v>42</v>
      </c>
      <c r="AQ23" s="33">
        <v>43</v>
      </c>
    </row>
    <row r="24" spans="1:43" ht="15" customHeight="1" x14ac:dyDescent="0.25">
      <c r="A24" s="246" t="s">
        <v>52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47"/>
      <c r="AL24" s="63" t="s">
        <v>693</v>
      </c>
      <c r="AM24" s="63"/>
      <c r="AN24" s="243"/>
      <c r="AO24" s="244"/>
      <c r="AP24" s="244"/>
      <c r="AQ24" s="245"/>
    </row>
    <row r="25" spans="1:43" ht="46.5" customHeight="1" x14ac:dyDescent="0.25">
      <c r="A25" s="34">
        <v>2019</v>
      </c>
      <c r="B25" s="35">
        <v>1</v>
      </c>
      <c r="C25" s="36"/>
      <c r="D25" s="107" t="s">
        <v>197</v>
      </c>
      <c r="E25" s="36" t="s">
        <v>393</v>
      </c>
      <c r="F25" s="36" t="s">
        <v>393</v>
      </c>
      <c r="G25" s="36"/>
      <c r="H25" s="185"/>
      <c r="I25" s="36" t="s">
        <v>392</v>
      </c>
      <c r="J25" s="39" t="s">
        <v>371</v>
      </c>
      <c r="K25" s="125">
        <v>876</v>
      </c>
      <c r="L25" s="36" t="s">
        <v>208</v>
      </c>
      <c r="M25" s="125">
        <v>1</v>
      </c>
      <c r="N25" s="36">
        <v>34406000000</v>
      </c>
      <c r="O25" s="36" t="s">
        <v>209</v>
      </c>
      <c r="P25" s="107" t="s">
        <v>197</v>
      </c>
      <c r="Q25" s="36" t="s">
        <v>203</v>
      </c>
      <c r="R25" s="36" t="s">
        <v>202</v>
      </c>
      <c r="S25" s="36" t="s">
        <v>395</v>
      </c>
      <c r="T25" s="110" t="s">
        <v>579</v>
      </c>
      <c r="U25" s="121" t="s">
        <v>617</v>
      </c>
      <c r="V25" s="131">
        <v>43466</v>
      </c>
      <c r="W25" s="131">
        <v>43466</v>
      </c>
      <c r="X25" s="131">
        <v>43830</v>
      </c>
      <c r="Y25" s="113">
        <v>21840</v>
      </c>
      <c r="Z25" s="55" t="s">
        <v>46</v>
      </c>
      <c r="AA25" s="136">
        <f t="shared" ref="AA25:AA33" si="0">+Y25</f>
        <v>21840</v>
      </c>
      <c r="AB25" s="39" t="s">
        <v>46</v>
      </c>
      <c r="AC25" s="36">
        <v>12</v>
      </c>
      <c r="AD25" s="36" t="s">
        <v>396</v>
      </c>
      <c r="AE25" s="36" t="s">
        <v>626</v>
      </c>
      <c r="AF25" s="36"/>
      <c r="AG25" s="36"/>
      <c r="AH25" s="36" t="s">
        <v>397</v>
      </c>
      <c r="AI25" s="36" t="s">
        <v>201</v>
      </c>
      <c r="AJ25" s="36" t="s">
        <v>201</v>
      </c>
      <c r="AK25" s="36"/>
      <c r="AL25" s="36"/>
      <c r="AM25" s="1"/>
      <c r="AN25" s="40"/>
      <c r="AO25" s="40"/>
      <c r="AP25" s="40"/>
      <c r="AQ25" s="41"/>
    </row>
    <row r="26" spans="1:43" ht="48.75" customHeight="1" x14ac:dyDescent="0.25">
      <c r="A26" s="34">
        <v>2019</v>
      </c>
      <c r="B26" s="35">
        <v>2</v>
      </c>
      <c r="C26" s="36"/>
      <c r="D26" s="107" t="s">
        <v>197</v>
      </c>
      <c r="E26" s="36" t="s">
        <v>411</v>
      </c>
      <c r="F26" s="36" t="s">
        <v>412</v>
      </c>
      <c r="G26" s="36"/>
      <c r="H26" s="36"/>
      <c r="I26" s="36" t="s">
        <v>410</v>
      </c>
      <c r="J26" s="39" t="s">
        <v>371</v>
      </c>
      <c r="K26" s="125">
        <v>876</v>
      </c>
      <c r="L26" s="36" t="s">
        <v>208</v>
      </c>
      <c r="M26" s="125">
        <v>1</v>
      </c>
      <c r="N26" s="36">
        <v>34406000000</v>
      </c>
      <c r="O26" s="36" t="s">
        <v>209</v>
      </c>
      <c r="P26" s="107" t="s">
        <v>197</v>
      </c>
      <c r="Q26" s="36" t="s">
        <v>203</v>
      </c>
      <c r="R26" s="36" t="s">
        <v>202</v>
      </c>
      <c r="S26" s="36" t="s">
        <v>413</v>
      </c>
      <c r="T26" s="111" t="s">
        <v>579</v>
      </c>
      <c r="U26" s="121" t="s">
        <v>617</v>
      </c>
      <c r="V26" s="131">
        <v>43466</v>
      </c>
      <c r="W26" s="131">
        <v>43466</v>
      </c>
      <c r="X26" s="131">
        <v>43830</v>
      </c>
      <c r="Y26" s="113">
        <v>40300</v>
      </c>
      <c r="Z26" s="42" t="s">
        <v>46</v>
      </c>
      <c r="AA26" s="136">
        <f t="shared" si="0"/>
        <v>40300</v>
      </c>
      <c r="AB26" s="39" t="s">
        <v>46</v>
      </c>
      <c r="AC26" s="36">
        <v>12</v>
      </c>
      <c r="AD26" s="36" t="s">
        <v>408</v>
      </c>
      <c r="AE26" s="36" t="s">
        <v>343</v>
      </c>
      <c r="AF26" s="36"/>
      <c r="AG26" s="36"/>
      <c r="AH26" s="36" t="s">
        <v>409</v>
      </c>
      <c r="AI26" s="36" t="s">
        <v>201</v>
      </c>
      <c r="AJ26" s="36" t="s">
        <v>201</v>
      </c>
      <c r="AK26" s="36"/>
      <c r="AL26" s="36"/>
      <c r="AM26" s="1"/>
      <c r="AN26" s="40"/>
      <c r="AO26" s="40"/>
      <c r="AP26" s="40"/>
      <c r="AQ26" s="41"/>
    </row>
    <row r="27" spans="1:43" s="208" customFormat="1" ht="54.75" customHeight="1" x14ac:dyDescent="0.25">
      <c r="A27" s="200">
        <v>2019</v>
      </c>
      <c r="B27" s="35">
        <v>3</v>
      </c>
      <c r="C27" s="116"/>
      <c r="D27" s="123" t="s">
        <v>197</v>
      </c>
      <c r="E27" s="116" t="s">
        <v>254</v>
      </c>
      <c r="F27" s="116" t="s">
        <v>255</v>
      </c>
      <c r="G27" s="116"/>
      <c r="H27" s="116"/>
      <c r="I27" s="116" t="s">
        <v>253</v>
      </c>
      <c r="J27" s="203" t="s">
        <v>207</v>
      </c>
      <c r="K27" s="135">
        <v>876</v>
      </c>
      <c r="L27" s="116" t="s">
        <v>208</v>
      </c>
      <c r="M27" s="135">
        <v>1</v>
      </c>
      <c r="N27" s="116">
        <v>34406000000</v>
      </c>
      <c r="O27" s="116" t="s">
        <v>209</v>
      </c>
      <c r="P27" s="123" t="s">
        <v>197</v>
      </c>
      <c r="Q27" s="116" t="s">
        <v>203</v>
      </c>
      <c r="R27" s="116" t="s">
        <v>202</v>
      </c>
      <c r="S27" s="116" t="s">
        <v>256</v>
      </c>
      <c r="T27" s="110" t="s">
        <v>579</v>
      </c>
      <c r="U27" s="117">
        <v>43466</v>
      </c>
      <c r="V27" s="117">
        <v>43474</v>
      </c>
      <c r="W27" s="117">
        <v>43466</v>
      </c>
      <c r="X27" s="117">
        <v>43830</v>
      </c>
      <c r="Y27" s="113">
        <v>1860028</v>
      </c>
      <c r="Z27" s="202" t="s">
        <v>46</v>
      </c>
      <c r="AA27" s="136">
        <f t="shared" si="0"/>
        <v>1860028</v>
      </c>
      <c r="AB27" s="203" t="s">
        <v>46</v>
      </c>
      <c r="AC27" s="116">
        <v>12</v>
      </c>
      <c r="AD27" s="116" t="s">
        <v>257</v>
      </c>
      <c r="AE27" s="116" t="s">
        <v>199</v>
      </c>
      <c r="AF27" s="116"/>
      <c r="AG27" s="116"/>
      <c r="AH27" s="116" t="s">
        <v>258</v>
      </c>
      <c r="AI27" s="116" t="s">
        <v>201</v>
      </c>
      <c r="AJ27" s="116" t="s">
        <v>201</v>
      </c>
      <c r="AK27" s="116"/>
      <c r="AL27" s="116"/>
      <c r="AM27" s="116"/>
      <c r="AN27" s="206"/>
      <c r="AO27" s="206"/>
      <c r="AP27" s="206"/>
      <c r="AQ27" s="207"/>
    </row>
    <row r="28" spans="1:43" s="208" customFormat="1" ht="45" customHeight="1" x14ac:dyDescent="0.25">
      <c r="A28" s="200">
        <v>2019</v>
      </c>
      <c r="B28" s="35">
        <v>4</v>
      </c>
      <c r="C28" s="116"/>
      <c r="D28" s="123" t="s">
        <v>197</v>
      </c>
      <c r="E28" s="116" t="s">
        <v>346</v>
      </c>
      <c r="F28" s="116" t="s">
        <v>347</v>
      </c>
      <c r="G28" s="116"/>
      <c r="H28" s="116"/>
      <c r="I28" s="116" t="s">
        <v>405</v>
      </c>
      <c r="J28" s="203" t="s">
        <v>371</v>
      </c>
      <c r="K28" s="135">
        <v>876</v>
      </c>
      <c r="L28" s="116" t="s">
        <v>208</v>
      </c>
      <c r="M28" s="135">
        <v>1</v>
      </c>
      <c r="N28" s="116">
        <v>34406000000</v>
      </c>
      <c r="O28" s="116" t="s">
        <v>209</v>
      </c>
      <c r="P28" s="123" t="s">
        <v>197</v>
      </c>
      <c r="Q28" s="116" t="s">
        <v>203</v>
      </c>
      <c r="R28" s="116" t="s">
        <v>202</v>
      </c>
      <c r="S28" s="116" t="s">
        <v>406</v>
      </c>
      <c r="T28" s="110" t="s">
        <v>579</v>
      </c>
      <c r="U28" s="122" t="s">
        <v>592</v>
      </c>
      <c r="V28" s="117">
        <v>43496</v>
      </c>
      <c r="W28" s="117">
        <v>43497</v>
      </c>
      <c r="X28" s="117">
        <v>43524</v>
      </c>
      <c r="Y28" s="113">
        <v>29120</v>
      </c>
      <c r="Z28" s="202" t="s">
        <v>46</v>
      </c>
      <c r="AA28" s="136">
        <f t="shared" si="0"/>
        <v>29120</v>
      </c>
      <c r="AB28" s="203" t="s">
        <v>46</v>
      </c>
      <c r="AC28" s="116">
        <v>14</v>
      </c>
      <c r="AD28" s="116" t="s">
        <v>364</v>
      </c>
      <c r="AE28" s="116" t="s">
        <v>343</v>
      </c>
      <c r="AF28" s="116"/>
      <c r="AG28" s="116"/>
      <c r="AH28" s="116" t="s">
        <v>365</v>
      </c>
      <c r="AI28" s="116" t="s">
        <v>201</v>
      </c>
      <c r="AJ28" s="116" t="s">
        <v>201</v>
      </c>
      <c r="AK28" s="116"/>
      <c r="AL28" s="116"/>
      <c r="AM28" s="205"/>
      <c r="AN28" s="206"/>
      <c r="AO28" s="206"/>
      <c r="AP28" s="206"/>
      <c r="AQ28" s="207"/>
    </row>
    <row r="29" spans="1:43" s="208" customFormat="1" ht="54.75" customHeight="1" x14ac:dyDescent="0.25">
      <c r="A29" s="200">
        <v>2019</v>
      </c>
      <c r="B29" s="35">
        <v>5</v>
      </c>
      <c r="C29" s="116"/>
      <c r="D29" s="123" t="s">
        <v>197</v>
      </c>
      <c r="E29" s="116" t="s">
        <v>220</v>
      </c>
      <c r="F29" s="116" t="s">
        <v>248</v>
      </c>
      <c r="G29" s="116"/>
      <c r="H29" s="116"/>
      <c r="I29" s="116" t="s">
        <v>651</v>
      </c>
      <c r="J29" s="201" t="s">
        <v>207</v>
      </c>
      <c r="K29" s="135">
        <v>876</v>
      </c>
      <c r="L29" s="116" t="s">
        <v>208</v>
      </c>
      <c r="M29" s="135">
        <v>1</v>
      </c>
      <c r="N29" s="116">
        <v>34406000000</v>
      </c>
      <c r="O29" s="116" t="s">
        <v>209</v>
      </c>
      <c r="P29" s="123" t="s">
        <v>197</v>
      </c>
      <c r="Q29" s="116" t="s">
        <v>595</v>
      </c>
      <c r="R29" s="116" t="s">
        <v>222</v>
      </c>
      <c r="S29" s="116"/>
      <c r="T29" s="110" t="s">
        <v>579</v>
      </c>
      <c r="U29" s="122" t="s">
        <v>692</v>
      </c>
      <c r="V29" s="117">
        <v>43504</v>
      </c>
      <c r="W29" s="117">
        <v>43505</v>
      </c>
      <c r="X29" s="117">
        <v>43516</v>
      </c>
      <c r="Y29" s="113">
        <v>127125.9</v>
      </c>
      <c r="Z29" s="202" t="s">
        <v>46</v>
      </c>
      <c r="AA29" s="136">
        <f t="shared" si="0"/>
        <v>127125.9</v>
      </c>
      <c r="AB29" s="203" t="s">
        <v>46</v>
      </c>
      <c r="AC29" s="209" t="s">
        <v>223</v>
      </c>
      <c r="AD29" s="116" t="s">
        <v>236</v>
      </c>
      <c r="AE29" s="116" t="s">
        <v>199</v>
      </c>
      <c r="AF29" s="116"/>
      <c r="AG29" s="116"/>
      <c r="AH29" s="116" t="s">
        <v>235</v>
      </c>
      <c r="AI29" s="116" t="s">
        <v>201</v>
      </c>
      <c r="AJ29" s="116" t="s">
        <v>201</v>
      </c>
      <c r="AK29" s="116"/>
      <c r="AL29" s="116"/>
      <c r="AM29" s="116"/>
      <c r="AN29" s="206"/>
      <c r="AO29" s="206"/>
      <c r="AP29" s="206"/>
      <c r="AQ29" s="207"/>
    </row>
    <row r="30" spans="1:43" s="208" customFormat="1" ht="54.75" customHeight="1" x14ac:dyDescent="0.25">
      <c r="A30" s="200">
        <v>2019</v>
      </c>
      <c r="B30" s="35">
        <v>6</v>
      </c>
      <c r="C30" s="116"/>
      <c r="D30" s="123" t="s">
        <v>197</v>
      </c>
      <c r="E30" s="116" t="s">
        <v>325</v>
      </c>
      <c r="F30" s="116" t="s">
        <v>327</v>
      </c>
      <c r="G30" s="116"/>
      <c r="H30" s="116"/>
      <c r="I30" s="116" t="s">
        <v>321</v>
      </c>
      <c r="J30" s="201" t="s">
        <v>207</v>
      </c>
      <c r="K30" s="135">
        <v>876</v>
      </c>
      <c r="L30" s="116" t="s">
        <v>208</v>
      </c>
      <c r="M30" s="135">
        <v>1</v>
      </c>
      <c r="N30" s="116">
        <v>34406000000</v>
      </c>
      <c r="O30" s="116" t="s">
        <v>209</v>
      </c>
      <c r="P30" s="123" t="s">
        <v>197</v>
      </c>
      <c r="Q30" s="116" t="s">
        <v>595</v>
      </c>
      <c r="R30" s="116" t="s">
        <v>222</v>
      </c>
      <c r="S30" s="116"/>
      <c r="T30" s="110" t="s">
        <v>579</v>
      </c>
      <c r="U30" s="122" t="s">
        <v>596</v>
      </c>
      <c r="V30" s="117">
        <v>43521</v>
      </c>
      <c r="W30" s="117">
        <v>43522</v>
      </c>
      <c r="X30" s="117">
        <v>43830</v>
      </c>
      <c r="Y30" s="113">
        <v>118950</v>
      </c>
      <c r="Z30" s="202" t="s">
        <v>46</v>
      </c>
      <c r="AA30" s="136">
        <f t="shared" si="0"/>
        <v>118950</v>
      </c>
      <c r="AB30" s="203" t="s">
        <v>46</v>
      </c>
      <c r="AC30" s="116">
        <v>12</v>
      </c>
      <c r="AD30" s="116" t="s">
        <v>323</v>
      </c>
      <c r="AE30" s="116" t="s">
        <v>199</v>
      </c>
      <c r="AF30" s="116"/>
      <c r="AG30" s="116"/>
      <c r="AH30" s="116" t="s">
        <v>324</v>
      </c>
      <c r="AI30" s="116" t="s">
        <v>201</v>
      </c>
      <c r="AJ30" s="116" t="s">
        <v>201</v>
      </c>
      <c r="AK30" s="116"/>
      <c r="AL30" s="116"/>
      <c r="AM30" s="116"/>
      <c r="AN30" s="206"/>
      <c r="AO30" s="206"/>
      <c r="AP30" s="206"/>
      <c r="AQ30" s="207"/>
    </row>
    <row r="31" spans="1:43" s="208" customFormat="1" ht="54" customHeight="1" x14ac:dyDescent="0.25">
      <c r="A31" s="200">
        <v>2019</v>
      </c>
      <c r="B31" s="35">
        <v>7</v>
      </c>
      <c r="C31" s="116"/>
      <c r="D31" s="123" t="s">
        <v>197</v>
      </c>
      <c r="E31" s="116" t="s">
        <v>325</v>
      </c>
      <c r="F31" s="116" t="s">
        <v>593</v>
      </c>
      <c r="G31" s="116"/>
      <c r="H31" s="116"/>
      <c r="I31" s="116" t="s">
        <v>594</v>
      </c>
      <c r="J31" s="201" t="s">
        <v>207</v>
      </c>
      <c r="K31" s="135">
        <v>876</v>
      </c>
      <c r="L31" s="116" t="s">
        <v>208</v>
      </c>
      <c r="M31" s="135">
        <v>1</v>
      </c>
      <c r="N31" s="116">
        <v>34406000000</v>
      </c>
      <c r="O31" s="116" t="s">
        <v>209</v>
      </c>
      <c r="P31" s="123" t="s">
        <v>197</v>
      </c>
      <c r="Q31" s="116" t="s">
        <v>595</v>
      </c>
      <c r="R31" s="116" t="s">
        <v>222</v>
      </c>
      <c r="S31" s="116"/>
      <c r="T31" s="110" t="s">
        <v>579</v>
      </c>
      <c r="U31" s="122" t="s">
        <v>596</v>
      </c>
      <c r="V31" s="117">
        <v>43521</v>
      </c>
      <c r="W31" s="117">
        <v>43522</v>
      </c>
      <c r="X31" s="117">
        <v>43830</v>
      </c>
      <c r="Y31" s="113">
        <v>252000</v>
      </c>
      <c r="Z31" s="202" t="s">
        <v>46</v>
      </c>
      <c r="AA31" s="136">
        <f t="shared" si="0"/>
        <v>252000</v>
      </c>
      <c r="AB31" s="203" t="s">
        <v>46</v>
      </c>
      <c r="AC31" s="116">
        <v>12</v>
      </c>
      <c r="AD31" s="116" t="s">
        <v>323</v>
      </c>
      <c r="AE31" s="116" t="s">
        <v>199</v>
      </c>
      <c r="AF31" s="116"/>
      <c r="AG31" s="116"/>
      <c r="AH31" s="116" t="s">
        <v>324</v>
      </c>
      <c r="AI31" s="116" t="s">
        <v>201</v>
      </c>
      <c r="AJ31" s="116" t="s">
        <v>201</v>
      </c>
      <c r="AK31" s="116"/>
      <c r="AL31" s="116"/>
      <c r="AM31" s="205"/>
      <c r="AN31" s="206"/>
      <c r="AO31" s="206"/>
      <c r="AP31" s="206"/>
      <c r="AQ31" s="207"/>
    </row>
    <row r="32" spans="1:43" s="208" customFormat="1" ht="56.25" customHeight="1" x14ac:dyDescent="0.25">
      <c r="A32" s="200">
        <v>2019</v>
      </c>
      <c r="B32" s="35">
        <v>8</v>
      </c>
      <c r="C32" s="116"/>
      <c r="D32" s="123" t="s">
        <v>197</v>
      </c>
      <c r="E32" s="116" t="s">
        <v>260</v>
      </c>
      <c r="F32" s="116" t="s">
        <v>261</v>
      </c>
      <c r="G32" s="116"/>
      <c r="H32" s="116"/>
      <c r="I32" s="116" t="s">
        <v>259</v>
      </c>
      <c r="J32" s="201" t="s">
        <v>207</v>
      </c>
      <c r="K32" s="135">
        <v>876</v>
      </c>
      <c r="L32" s="116" t="s">
        <v>208</v>
      </c>
      <c r="M32" s="135">
        <v>1</v>
      </c>
      <c r="N32" s="116">
        <v>34406000000</v>
      </c>
      <c r="O32" s="116" t="s">
        <v>209</v>
      </c>
      <c r="P32" s="123" t="s">
        <v>197</v>
      </c>
      <c r="Q32" s="116" t="s">
        <v>221</v>
      </c>
      <c r="R32" s="116" t="s">
        <v>222</v>
      </c>
      <c r="S32" s="116"/>
      <c r="T32" s="110" t="s">
        <v>579</v>
      </c>
      <c r="U32" s="122" t="s">
        <v>671</v>
      </c>
      <c r="V32" s="117">
        <v>43524</v>
      </c>
      <c r="W32" s="117">
        <v>43525</v>
      </c>
      <c r="X32" s="117">
        <v>43830</v>
      </c>
      <c r="Y32" s="113">
        <v>159072</v>
      </c>
      <c r="Z32" s="156" t="s">
        <v>46</v>
      </c>
      <c r="AA32" s="136">
        <f t="shared" si="0"/>
        <v>159072</v>
      </c>
      <c r="AB32" s="203" t="s">
        <v>46</v>
      </c>
      <c r="AC32" s="116">
        <v>12</v>
      </c>
      <c r="AD32" s="116" t="s">
        <v>257</v>
      </c>
      <c r="AE32" s="116" t="s">
        <v>199</v>
      </c>
      <c r="AF32" s="116"/>
      <c r="AG32" s="116"/>
      <c r="AH32" s="116" t="s">
        <v>258</v>
      </c>
      <c r="AI32" s="116" t="s">
        <v>201</v>
      </c>
      <c r="AJ32" s="116" t="s">
        <v>201</v>
      </c>
      <c r="AK32" s="116"/>
      <c r="AL32" s="116"/>
      <c r="AM32" s="205"/>
      <c r="AN32" s="206"/>
      <c r="AO32" s="206"/>
      <c r="AP32" s="206"/>
      <c r="AQ32" s="207"/>
    </row>
    <row r="33" spans="1:43" s="174" customFormat="1" ht="66.75" customHeight="1" x14ac:dyDescent="0.25">
      <c r="A33" s="200">
        <v>2019</v>
      </c>
      <c r="B33" s="35">
        <v>9</v>
      </c>
      <c r="C33" s="116"/>
      <c r="D33" s="123" t="s">
        <v>197</v>
      </c>
      <c r="E33" s="116" t="s">
        <v>353</v>
      </c>
      <c r="F33" s="116" t="s">
        <v>353</v>
      </c>
      <c r="G33" s="116"/>
      <c r="H33" s="116"/>
      <c r="I33" s="116" t="s">
        <v>665</v>
      </c>
      <c r="J33" s="203" t="s">
        <v>371</v>
      </c>
      <c r="K33" s="135">
        <v>876</v>
      </c>
      <c r="L33" s="116" t="s">
        <v>208</v>
      </c>
      <c r="M33" s="135">
        <v>1</v>
      </c>
      <c r="N33" s="116">
        <v>34406000000</v>
      </c>
      <c r="O33" s="116" t="s">
        <v>209</v>
      </c>
      <c r="P33" s="123" t="s">
        <v>197</v>
      </c>
      <c r="Q33" s="116" t="s">
        <v>221</v>
      </c>
      <c r="R33" s="116" t="s">
        <v>222</v>
      </c>
      <c r="S33" s="116"/>
      <c r="T33" s="110" t="s">
        <v>579</v>
      </c>
      <c r="U33" s="122" t="s">
        <v>671</v>
      </c>
      <c r="V33" s="117">
        <v>43524</v>
      </c>
      <c r="W33" s="117">
        <v>43525</v>
      </c>
      <c r="X33" s="117">
        <v>43830</v>
      </c>
      <c r="Y33" s="113">
        <v>1283000</v>
      </c>
      <c r="Z33" s="225" t="s">
        <v>46</v>
      </c>
      <c r="AA33" s="136">
        <f t="shared" si="0"/>
        <v>1283000</v>
      </c>
      <c r="AB33" s="203" t="s">
        <v>46</v>
      </c>
      <c r="AC33" s="204" t="s">
        <v>388</v>
      </c>
      <c r="AD33" s="116" t="s">
        <v>342</v>
      </c>
      <c r="AE33" s="116" t="s">
        <v>343</v>
      </c>
      <c r="AF33" s="116"/>
      <c r="AG33" s="116"/>
      <c r="AH33" s="116" t="s">
        <v>344</v>
      </c>
      <c r="AI33" s="116" t="s">
        <v>201</v>
      </c>
      <c r="AJ33" s="116" t="s">
        <v>201</v>
      </c>
      <c r="AK33" s="116"/>
      <c r="AL33" s="217"/>
      <c r="AM33" s="217"/>
      <c r="AN33" s="206"/>
      <c r="AO33" s="206"/>
      <c r="AP33" s="206"/>
      <c r="AQ33" s="207"/>
    </row>
    <row r="34" spans="1:43" s="174" customFormat="1" ht="62.25" customHeight="1" x14ac:dyDescent="0.25">
      <c r="A34" s="175">
        <v>2019</v>
      </c>
      <c r="B34" s="159">
        <v>10</v>
      </c>
      <c r="C34" s="160"/>
      <c r="D34" s="161" t="s">
        <v>197</v>
      </c>
      <c r="E34" s="160" t="s">
        <v>331</v>
      </c>
      <c r="F34" s="160" t="s">
        <v>332</v>
      </c>
      <c r="G34" s="160"/>
      <c r="H34" s="160"/>
      <c r="I34" s="160" t="s">
        <v>629</v>
      </c>
      <c r="J34" s="180" t="s">
        <v>207</v>
      </c>
      <c r="K34" s="163">
        <v>876</v>
      </c>
      <c r="L34" s="160" t="s">
        <v>208</v>
      </c>
      <c r="M34" s="163">
        <v>1</v>
      </c>
      <c r="N34" s="160">
        <v>34406000000</v>
      </c>
      <c r="O34" s="160" t="s">
        <v>209</v>
      </c>
      <c r="P34" s="161" t="s">
        <v>197</v>
      </c>
      <c r="Q34" s="181" t="s">
        <v>221</v>
      </c>
      <c r="R34" s="160" t="s">
        <v>222</v>
      </c>
      <c r="S34" s="160"/>
      <c r="T34" s="164" t="s">
        <v>579</v>
      </c>
      <c r="U34" s="222" t="s">
        <v>671</v>
      </c>
      <c r="V34" s="223">
        <v>43524</v>
      </c>
      <c r="W34" s="223">
        <v>43525</v>
      </c>
      <c r="X34" s="223">
        <v>43555</v>
      </c>
      <c r="Y34" s="176">
        <v>167500</v>
      </c>
      <c r="Z34" s="224" t="s">
        <v>46</v>
      </c>
      <c r="AA34" s="177">
        <v>167500</v>
      </c>
      <c r="AB34" s="162" t="s">
        <v>46</v>
      </c>
      <c r="AC34" s="178" t="s">
        <v>525</v>
      </c>
      <c r="AD34" s="160"/>
      <c r="AE34" s="160" t="s">
        <v>199</v>
      </c>
      <c r="AF34" s="160"/>
      <c r="AG34" s="160"/>
      <c r="AH34" s="160"/>
      <c r="AI34" s="160" t="s">
        <v>201</v>
      </c>
      <c r="AJ34" s="160" t="s">
        <v>201</v>
      </c>
      <c r="AK34" s="160"/>
      <c r="AL34" s="160"/>
      <c r="AM34" s="179"/>
      <c r="AN34" s="172"/>
      <c r="AO34" s="172"/>
      <c r="AP34" s="172"/>
      <c r="AQ34" s="173"/>
    </row>
    <row r="35" spans="1:43" ht="56.25" customHeight="1" x14ac:dyDescent="0.25">
      <c r="A35" s="200">
        <v>2019</v>
      </c>
      <c r="B35" s="35">
        <v>11</v>
      </c>
      <c r="C35" s="116"/>
      <c r="D35" s="123" t="s">
        <v>197</v>
      </c>
      <c r="E35" s="116" t="s">
        <v>331</v>
      </c>
      <c r="F35" s="116" t="s">
        <v>332</v>
      </c>
      <c r="G35" s="116"/>
      <c r="H35" s="116"/>
      <c r="I35" s="116" t="s">
        <v>329</v>
      </c>
      <c r="J35" s="201" t="s">
        <v>207</v>
      </c>
      <c r="K35" s="135">
        <v>876</v>
      </c>
      <c r="L35" s="116" t="s">
        <v>208</v>
      </c>
      <c r="M35" s="135">
        <v>1</v>
      </c>
      <c r="N35" s="116">
        <v>34406000000</v>
      </c>
      <c r="O35" s="116" t="s">
        <v>209</v>
      </c>
      <c r="P35" s="123" t="s">
        <v>197</v>
      </c>
      <c r="Q35" s="116" t="s">
        <v>595</v>
      </c>
      <c r="R35" s="116" t="s">
        <v>222</v>
      </c>
      <c r="S35" s="116"/>
      <c r="T35" s="110" t="s">
        <v>579</v>
      </c>
      <c r="U35" s="122" t="s">
        <v>671</v>
      </c>
      <c r="V35" s="117">
        <v>43524</v>
      </c>
      <c r="W35" s="117">
        <v>43525</v>
      </c>
      <c r="X35" s="117">
        <v>43830</v>
      </c>
      <c r="Y35" s="113">
        <v>227000</v>
      </c>
      <c r="Z35" s="210" t="s">
        <v>46</v>
      </c>
      <c r="AA35" s="136">
        <f t="shared" ref="AA35:AA41" si="1">+Y35</f>
        <v>227000</v>
      </c>
      <c r="AB35" s="203" t="s">
        <v>46</v>
      </c>
      <c r="AC35" s="116">
        <v>5</v>
      </c>
      <c r="AD35" s="116" t="s">
        <v>335</v>
      </c>
      <c r="AE35" s="116" t="s">
        <v>199</v>
      </c>
      <c r="AF35" s="116"/>
      <c r="AG35" s="116"/>
      <c r="AH35" s="116" t="s">
        <v>336</v>
      </c>
      <c r="AI35" s="116" t="s">
        <v>201</v>
      </c>
      <c r="AJ35" s="116" t="s">
        <v>201</v>
      </c>
      <c r="AK35" s="116"/>
      <c r="AL35" s="116"/>
      <c r="AM35" s="205"/>
      <c r="AN35" s="206"/>
      <c r="AO35" s="206"/>
      <c r="AP35" s="206"/>
      <c r="AQ35" s="207"/>
    </row>
    <row r="36" spans="1:43" ht="59.25" customHeight="1" x14ac:dyDescent="0.25">
      <c r="A36" s="200">
        <v>2019</v>
      </c>
      <c r="B36" s="35">
        <v>12</v>
      </c>
      <c r="C36" s="116"/>
      <c r="D36" s="123" t="s">
        <v>197</v>
      </c>
      <c r="E36" s="116" t="s">
        <v>331</v>
      </c>
      <c r="F36" s="116" t="s">
        <v>332</v>
      </c>
      <c r="G36" s="116"/>
      <c r="H36" s="116"/>
      <c r="I36" s="116" t="s">
        <v>572</v>
      </c>
      <c r="J36" s="201" t="s">
        <v>207</v>
      </c>
      <c r="K36" s="135">
        <v>876</v>
      </c>
      <c r="L36" s="116" t="s">
        <v>208</v>
      </c>
      <c r="M36" s="135">
        <v>1</v>
      </c>
      <c r="N36" s="116">
        <v>34406000000</v>
      </c>
      <c r="O36" s="116" t="s">
        <v>209</v>
      </c>
      <c r="P36" s="123" t="s">
        <v>197</v>
      </c>
      <c r="Q36" s="116" t="s">
        <v>221</v>
      </c>
      <c r="R36" s="116" t="s">
        <v>222</v>
      </c>
      <c r="S36" s="116"/>
      <c r="T36" s="110" t="s">
        <v>579</v>
      </c>
      <c r="U36" s="122" t="s">
        <v>602</v>
      </c>
      <c r="V36" s="117">
        <v>43518</v>
      </c>
      <c r="W36" s="117">
        <v>43518</v>
      </c>
      <c r="X36" s="117">
        <v>43708</v>
      </c>
      <c r="Y36" s="113">
        <v>240000</v>
      </c>
      <c r="Z36" s="156" t="s">
        <v>46</v>
      </c>
      <c r="AA36" s="136">
        <f t="shared" si="1"/>
        <v>240000</v>
      </c>
      <c r="AB36" s="203" t="s">
        <v>46</v>
      </c>
      <c r="AC36" s="116">
        <v>5</v>
      </c>
      <c r="AD36" s="116" t="s">
        <v>337</v>
      </c>
      <c r="AE36" s="116" t="s">
        <v>199</v>
      </c>
      <c r="AF36" s="116"/>
      <c r="AG36" s="116"/>
      <c r="AH36" s="116" t="s">
        <v>338</v>
      </c>
      <c r="AI36" s="116" t="s">
        <v>201</v>
      </c>
      <c r="AJ36" s="116" t="s">
        <v>201</v>
      </c>
      <c r="AK36" s="116"/>
      <c r="AL36" s="116"/>
      <c r="AM36" s="116"/>
      <c r="AN36" s="206"/>
      <c r="AO36" s="206"/>
      <c r="AP36" s="206"/>
      <c r="AQ36" s="207"/>
    </row>
    <row r="37" spans="1:43" ht="54" customHeight="1" x14ac:dyDescent="0.25">
      <c r="A37" s="34">
        <v>2019</v>
      </c>
      <c r="B37" s="35">
        <v>13</v>
      </c>
      <c r="C37" s="36"/>
      <c r="D37" s="107" t="s">
        <v>197</v>
      </c>
      <c r="E37" s="36" t="s">
        <v>491</v>
      </c>
      <c r="F37" s="36" t="s">
        <v>491</v>
      </c>
      <c r="G37" s="36"/>
      <c r="H37" s="36"/>
      <c r="I37" s="36" t="s">
        <v>486</v>
      </c>
      <c r="J37" s="39" t="s">
        <v>371</v>
      </c>
      <c r="K37" s="125">
        <v>876</v>
      </c>
      <c r="L37" s="36" t="s">
        <v>208</v>
      </c>
      <c r="M37" s="125">
        <v>1</v>
      </c>
      <c r="N37" s="36">
        <v>34406000000</v>
      </c>
      <c r="O37" s="36" t="s">
        <v>209</v>
      </c>
      <c r="P37" s="107" t="s">
        <v>197</v>
      </c>
      <c r="Q37" s="36" t="s">
        <v>221</v>
      </c>
      <c r="R37" s="36" t="s">
        <v>202</v>
      </c>
      <c r="S37" s="36"/>
      <c r="T37" s="110" t="s">
        <v>579</v>
      </c>
      <c r="U37" s="121" t="s">
        <v>580</v>
      </c>
      <c r="V37" s="121" t="s">
        <v>624</v>
      </c>
      <c r="W37" s="131">
        <v>43709</v>
      </c>
      <c r="X37" s="131">
        <v>44074</v>
      </c>
      <c r="Y37" s="113">
        <v>30000</v>
      </c>
      <c r="Z37" s="127" t="s">
        <v>46</v>
      </c>
      <c r="AA37" s="136">
        <f t="shared" si="1"/>
        <v>30000</v>
      </c>
      <c r="AB37" s="39" t="s">
        <v>46</v>
      </c>
      <c r="AC37" s="36">
        <v>8</v>
      </c>
      <c r="AD37" s="36" t="s">
        <v>497</v>
      </c>
      <c r="AE37" s="36" t="s">
        <v>343</v>
      </c>
      <c r="AF37" s="36"/>
      <c r="AG37" s="36"/>
      <c r="AH37" s="36" t="s">
        <v>498</v>
      </c>
      <c r="AI37" s="36" t="s">
        <v>201</v>
      </c>
      <c r="AJ37" s="36" t="s">
        <v>201</v>
      </c>
      <c r="AK37" s="36"/>
      <c r="AL37" s="58"/>
      <c r="AM37" s="58"/>
      <c r="AN37" s="40"/>
      <c r="AO37" s="40"/>
      <c r="AP37" s="40"/>
      <c r="AQ37" s="41"/>
    </row>
    <row r="38" spans="1:43" s="208" customFormat="1" ht="49.5" customHeight="1" x14ac:dyDescent="0.25">
      <c r="A38" s="34">
        <v>2019</v>
      </c>
      <c r="B38" s="35">
        <v>14</v>
      </c>
      <c r="C38" s="36"/>
      <c r="D38" s="107" t="s">
        <v>197</v>
      </c>
      <c r="E38" s="36" t="s">
        <v>492</v>
      </c>
      <c r="F38" s="36" t="s">
        <v>493</v>
      </c>
      <c r="G38" s="36"/>
      <c r="H38" s="36"/>
      <c r="I38" s="36" t="s">
        <v>487</v>
      </c>
      <c r="J38" s="39" t="s">
        <v>371</v>
      </c>
      <c r="K38" s="125">
        <v>876</v>
      </c>
      <c r="L38" s="36" t="s">
        <v>208</v>
      </c>
      <c r="M38" s="125">
        <v>1</v>
      </c>
      <c r="N38" s="36">
        <v>34406000000</v>
      </c>
      <c r="O38" s="36" t="s">
        <v>209</v>
      </c>
      <c r="P38" s="107" t="s">
        <v>197</v>
      </c>
      <c r="Q38" s="36" t="s">
        <v>221</v>
      </c>
      <c r="R38" s="36" t="s">
        <v>202</v>
      </c>
      <c r="S38" s="36"/>
      <c r="T38" s="110" t="s">
        <v>579</v>
      </c>
      <c r="U38" s="121" t="s">
        <v>580</v>
      </c>
      <c r="V38" s="121" t="s">
        <v>624</v>
      </c>
      <c r="W38" s="131">
        <v>43646</v>
      </c>
      <c r="X38" s="131">
        <v>44011</v>
      </c>
      <c r="Y38" s="113">
        <v>4000</v>
      </c>
      <c r="Z38" s="55" t="s">
        <v>46</v>
      </c>
      <c r="AA38" s="136">
        <f t="shared" si="1"/>
        <v>4000</v>
      </c>
      <c r="AB38" s="39" t="s">
        <v>46</v>
      </c>
      <c r="AC38" s="36">
        <v>8</v>
      </c>
      <c r="AD38" s="36" t="s">
        <v>499</v>
      </c>
      <c r="AE38" s="36" t="s">
        <v>343</v>
      </c>
      <c r="AF38" s="36"/>
      <c r="AG38" s="36"/>
      <c r="AH38" s="36" t="s">
        <v>500</v>
      </c>
      <c r="AI38" s="36" t="s">
        <v>201</v>
      </c>
      <c r="AJ38" s="36" t="s">
        <v>201</v>
      </c>
      <c r="AK38" s="36"/>
      <c r="AL38" s="36"/>
      <c r="AM38" s="1"/>
      <c r="AN38" s="40"/>
      <c r="AO38" s="40"/>
      <c r="AP38" s="40"/>
      <c r="AQ38" s="41"/>
    </row>
    <row r="39" spans="1:43" s="208" customFormat="1" ht="96" customHeight="1" x14ac:dyDescent="0.25">
      <c r="A39" s="34">
        <v>2019</v>
      </c>
      <c r="B39" s="35">
        <v>15</v>
      </c>
      <c r="C39" s="36"/>
      <c r="D39" s="107" t="s">
        <v>197</v>
      </c>
      <c r="E39" s="36" t="s">
        <v>494</v>
      </c>
      <c r="F39" s="36" t="s">
        <v>495</v>
      </c>
      <c r="G39" s="36"/>
      <c r="H39" s="36"/>
      <c r="I39" s="36" t="s">
        <v>488</v>
      </c>
      <c r="J39" s="39" t="s">
        <v>371</v>
      </c>
      <c r="K39" s="125">
        <v>876</v>
      </c>
      <c r="L39" s="36" t="s">
        <v>208</v>
      </c>
      <c r="M39" s="125">
        <v>1</v>
      </c>
      <c r="N39" s="36">
        <v>34406000000</v>
      </c>
      <c r="O39" s="36" t="s">
        <v>209</v>
      </c>
      <c r="P39" s="107" t="s">
        <v>197</v>
      </c>
      <c r="Q39" s="36" t="s">
        <v>221</v>
      </c>
      <c r="R39" s="36" t="s">
        <v>202</v>
      </c>
      <c r="S39" s="36"/>
      <c r="T39" s="110" t="s">
        <v>579</v>
      </c>
      <c r="U39" s="121" t="s">
        <v>580</v>
      </c>
      <c r="V39" s="121" t="s">
        <v>624</v>
      </c>
      <c r="W39" s="131">
        <v>43574</v>
      </c>
      <c r="X39" s="131">
        <v>43939</v>
      </c>
      <c r="Y39" s="113">
        <v>11200</v>
      </c>
      <c r="Z39" s="42" t="s">
        <v>46</v>
      </c>
      <c r="AA39" s="136">
        <f t="shared" si="1"/>
        <v>11200</v>
      </c>
      <c r="AB39" s="39" t="s">
        <v>46</v>
      </c>
      <c r="AC39" s="36">
        <v>8</v>
      </c>
      <c r="AD39" s="36" t="s">
        <v>501</v>
      </c>
      <c r="AE39" s="36" t="s">
        <v>343</v>
      </c>
      <c r="AF39" s="36"/>
      <c r="AG39" s="36"/>
      <c r="AH39" s="36" t="s">
        <v>502</v>
      </c>
      <c r="AI39" s="36" t="s">
        <v>201</v>
      </c>
      <c r="AJ39" s="36" t="s">
        <v>201</v>
      </c>
      <c r="AK39" s="36"/>
      <c r="AL39" s="36"/>
      <c r="AM39" s="1"/>
      <c r="AN39" s="40"/>
      <c r="AO39" s="40"/>
      <c r="AP39" s="40"/>
      <c r="AQ39" s="41"/>
    </row>
    <row r="40" spans="1:43" s="208" customFormat="1" ht="150.75" customHeight="1" x14ac:dyDescent="0.25">
      <c r="A40" s="34">
        <v>2019</v>
      </c>
      <c r="B40" s="35">
        <v>16</v>
      </c>
      <c r="C40" s="36"/>
      <c r="D40" s="107" t="s">
        <v>197</v>
      </c>
      <c r="E40" s="36" t="s">
        <v>494</v>
      </c>
      <c r="F40" s="36" t="s">
        <v>495</v>
      </c>
      <c r="G40" s="36"/>
      <c r="H40" s="36"/>
      <c r="I40" s="36" t="s">
        <v>489</v>
      </c>
      <c r="J40" s="39" t="s">
        <v>371</v>
      </c>
      <c r="K40" s="125">
        <v>876</v>
      </c>
      <c r="L40" s="36" t="s">
        <v>208</v>
      </c>
      <c r="M40" s="125">
        <v>1</v>
      </c>
      <c r="N40" s="36">
        <v>34406000000</v>
      </c>
      <c r="O40" s="36" t="s">
        <v>209</v>
      </c>
      <c r="P40" s="107" t="s">
        <v>197</v>
      </c>
      <c r="Q40" s="36" t="s">
        <v>221</v>
      </c>
      <c r="R40" s="36" t="s">
        <v>202</v>
      </c>
      <c r="S40" s="36"/>
      <c r="T40" s="110" t="s">
        <v>579</v>
      </c>
      <c r="U40" s="121" t="s">
        <v>580</v>
      </c>
      <c r="V40" s="121" t="s">
        <v>624</v>
      </c>
      <c r="W40" s="131">
        <v>43556</v>
      </c>
      <c r="X40" s="131">
        <v>43921</v>
      </c>
      <c r="Y40" s="113">
        <v>1280</v>
      </c>
      <c r="Z40" s="43" t="s">
        <v>46</v>
      </c>
      <c r="AA40" s="136">
        <f t="shared" si="1"/>
        <v>1280</v>
      </c>
      <c r="AB40" s="39" t="s">
        <v>46</v>
      </c>
      <c r="AC40" s="36">
        <v>8</v>
      </c>
      <c r="AD40" s="36" t="s">
        <v>501</v>
      </c>
      <c r="AE40" s="36" t="s">
        <v>343</v>
      </c>
      <c r="AF40" s="36"/>
      <c r="AG40" s="36"/>
      <c r="AH40" s="36" t="s">
        <v>502</v>
      </c>
      <c r="AI40" s="36" t="s">
        <v>201</v>
      </c>
      <c r="AJ40" s="36" t="s">
        <v>201</v>
      </c>
      <c r="AK40" s="36"/>
      <c r="AL40" s="58"/>
      <c r="AM40" s="58"/>
      <c r="AN40" s="40"/>
      <c r="AO40" s="40"/>
      <c r="AP40" s="40"/>
      <c r="AQ40" s="41"/>
    </row>
    <row r="41" spans="1:43" s="208" customFormat="1" ht="58.5" customHeight="1" x14ac:dyDescent="0.25">
      <c r="A41" s="34">
        <v>2019</v>
      </c>
      <c r="B41" s="35">
        <v>17</v>
      </c>
      <c r="C41" s="36"/>
      <c r="D41" s="107" t="s">
        <v>197</v>
      </c>
      <c r="E41" s="36" t="s">
        <v>492</v>
      </c>
      <c r="F41" s="36" t="s">
        <v>496</v>
      </c>
      <c r="G41" s="36"/>
      <c r="H41" s="36"/>
      <c r="I41" s="36" t="s">
        <v>490</v>
      </c>
      <c r="J41" s="39" t="s">
        <v>371</v>
      </c>
      <c r="K41" s="125">
        <v>876</v>
      </c>
      <c r="L41" s="36" t="s">
        <v>208</v>
      </c>
      <c r="M41" s="125">
        <v>1</v>
      </c>
      <c r="N41" s="36">
        <v>34406000000</v>
      </c>
      <c r="O41" s="36" t="s">
        <v>209</v>
      </c>
      <c r="P41" s="107" t="s">
        <v>197</v>
      </c>
      <c r="Q41" s="36" t="s">
        <v>221</v>
      </c>
      <c r="R41" s="36" t="s">
        <v>202</v>
      </c>
      <c r="S41" s="36"/>
      <c r="T41" s="110" t="s">
        <v>579</v>
      </c>
      <c r="U41" s="121" t="s">
        <v>580</v>
      </c>
      <c r="V41" s="121" t="s">
        <v>624</v>
      </c>
      <c r="W41" s="131">
        <v>43586</v>
      </c>
      <c r="X41" s="131">
        <v>43951</v>
      </c>
      <c r="Y41" s="113">
        <v>39600</v>
      </c>
      <c r="Z41" s="55" t="s">
        <v>46</v>
      </c>
      <c r="AA41" s="136">
        <f t="shared" si="1"/>
        <v>39600</v>
      </c>
      <c r="AB41" s="39" t="s">
        <v>46</v>
      </c>
      <c r="AC41" s="36">
        <v>8</v>
      </c>
      <c r="AD41" s="36" t="s">
        <v>501</v>
      </c>
      <c r="AE41" s="36" t="s">
        <v>343</v>
      </c>
      <c r="AF41" s="36"/>
      <c r="AG41" s="36"/>
      <c r="AH41" s="36" t="s">
        <v>502</v>
      </c>
      <c r="AI41" s="36" t="s">
        <v>201</v>
      </c>
      <c r="AJ41" s="36" t="s">
        <v>201</v>
      </c>
      <c r="AK41" s="36"/>
      <c r="AL41" s="36"/>
      <c r="AM41" s="1"/>
      <c r="AN41" s="40"/>
      <c r="AO41" s="40"/>
      <c r="AP41" s="40"/>
      <c r="AQ41" s="41"/>
    </row>
    <row r="42" spans="1:43" s="208" customFormat="1" ht="86.25" customHeight="1" x14ac:dyDescent="0.25">
      <c r="A42" s="34">
        <v>2019</v>
      </c>
      <c r="B42" s="35">
        <v>18</v>
      </c>
      <c r="C42" s="36"/>
      <c r="D42" s="107" t="s">
        <v>197</v>
      </c>
      <c r="E42" s="36" t="s">
        <v>422</v>
      </c>
      <c r="F42" s="36" t="s">
        <v>422</v>
      </c>
      <c r="G42" s="36"/>
      <c r="H42" s="36"/>
      <c r="I42" s="36" t="s">
        <v>433</v>
      </c>
      <c r="J42" s="39" t="s">
        <v>371</v>
      </c>
      <c r="K42" s="125">
        <v>876</v>
      </c>
      <c r="L42" s="36" t="s">
        <v>208</v>
      </c>
      <c r="M42" s="125">
        <v>1</v>
      </c>
      <c r="N42" s="36">
        <v>34406000000</v>
      </c>
      <c r="O42" s="36" t="s">
        <v>209</v>
      </c>
      <c r="P42" s="107" t="s">
        <v>197</v>
      </c>
      <c r="Q42" s="36" t="s">
        <v>221</v>
      </c>
      <c r="R42" s="36" t="s">
        <v>222</v>
      </c>
      <c r="S42" s="36"/>
      <c r="T42" s="110" t="s">
        <v>579</v>
      </c>
      <c r="U42" s="121" t="s">
        <v>602</v>
      </c>
      <c r="V42" s="121" t="s">
        <v>624</v>
      </c>
      <c r="W42" s="131">
        <v>43525</v>
      </c>
      <c r="X42" s="131">
        <v>43861</v>
      </c>
      <c r="Y42" s="113">
        <v>103360</v>
      </c>
      <c r="Z42" s="42" t="s">
        <v>46</v>
      </c>
      <c r="AA42" s="136">
        <v>103360</v>
      </c>
      <c r="AB42" s="39" t="s">
        <v>46</v>
      </c>
      <c r="AC42" s="36">
        <v>12</v>
      </c>
      <c r="AD42" s="36" t="s">
        <v>428</v>
      </c>
      <c r="AE42" s="36" t="s">
        <v>343</v>
      </c>
      <c r="AF42" s="36"/>
      <c r="AG42" s="36"/>
      <c r="AH42" s="36" t="s">
        <v>429</v>
      </c>
      <c r="AI42" s="36" t="s">
        <v>201</v>
      </c>
      <c r="AJ42" s="36" t="s">
        <v>201</v>
      </c>
      <c r="AK42" s="36"/>
      <c r="AL42" s="36"/>
      <c r="AM42" s="36"/>
      <c r="AN42" s="40"/>
      <c r="AO42" s="40"/>
      <c r="AP42" s="40"/>
      <c r="AQ42" s="41"/>
    </row>
    <row r="43" spans="1:43" ht="96" customHeight="1" x14ac:dyDescent="0.25">
      <c r="A43" s="200">
        <v>2019</v>
      </c>
      <c r="B43" s="35">
        <v>19</v>
      </c>
      <c r="C43" s="116"/>
      <c r="D43" s="123" t="s">
        <v>197</v>
      </c>
      <c r="E43" s="116" t="s">
        <v>341</v>
      </c>
      <c r="F43" s="116" t="s">
        <v>341</v>
      </c>
      <c r="G43" s="116"/>
      <c r="H43" s="116"/>
      <c r="I43" s="116" t="s">
        <v>535</v>
      </c>
      <c r="J43" s="203" t="s">
        <v>371</v>
      </c>
      <c r="K43" s="135">
        <v>876</v>
      </c>
      <c r="L43" s="116" t="s">
        <v>208</v>
      </c>
      <c r="M43" s="135">
        <v>1</v>
      </c>
      <c r="N43" s="116">
        <v>34406000000</v>
      </c>
      <c r="O43" s="116" t="s">
        <v>209</v>
      </c>
      <c r="P43" s="123" t="s">
        <v>197</v>
      </c>
      <c r="Q43" s="116" t="s">
        <v>221</v>
      </c>
      <c r="R43" s="116" t="s">
        <v>222</v>
      </c>
      <c r="S43" s="116"/>
      <c r="T43" s="110" t="s">
        <v>579</v>
      </c>
      <c r="U43" s="122" t="s">
        <v>581</v>
      </c>
      <c r="V43" s="117">
        <v>43549</v>
      </c>
      <c r="W43" s="117">
        <v>43556</v>
      </c>
      <c r="X43" s="117">
        <v>43921</v>
      </c>
      <c r="Y43" s="113">
        <v>170400</v>
      </c>
      <c r="Z43" s="202" t="s">
        <v>46</v>
      </c>
      <c r="AA43" s="136">
        <v>127800</v>
      </c>
      <c r="AB43" s="147">
        <v>42600</v>
      </c>
      <c r="AC43" s="116">
        <v>4</v>
      </c>
      <c r="AD43" s="116" t="s">
        <v>342</v>
      </c>
      <c r="AE43" s="116" t="s">
        <v>343</v>
      </c>
      <c r="AF43" s="116"/>
      <c r="AG43" s="116"/>
      <c r="AH43" s="116" t="s">
        <v>344</v>
      </c>
      <c r="AI43" s="116" t="s">
        <v>201</v>
      </c>
      <c r="AJ43" s="116" t="s">
        <v>201</v>
      </c>
      <c r="AK43" s="116"/>
      <c r="AL43" s="116"/>
      <c r="AM43" s="205"/>
      <c r="AN43" s="206"/>
      <c r="AO43" s="206"/>
      <c r="AP43" s="206"/>
      <c r="AQ43" s="207"/>
    </row>
    <row r="44" spans="1:43" ht="56.25" customHeight="1" x14ac:dyDescent="0.25">
      <c r="A44" s="200">
        <v>2019</v>
      </c>
      <c r="B44" s="35">
        <v>20</v>
      </c>
      <c r="C44" s="116"/>
      <c r="D44" s="123" t="s">
        <v>197</v>
      </c>
      <c r="E44" s="116" t="s">
        <v>706</v>
      </c>
      <c r="F44" s="116">
        <v>27</v>
      </c>
      <c r="G44" s="116"/>
      <c r="H44" s="116"/>
      <c r="I44" s="116" t="s">
        <v>703</v>
      </c>
      <c r="J44" s="203" t="s">
        <v>207</v>
      </c>
      <c r="K44" s="135">
        <v>876</v>
      </c>
      <c r="L44" s="116" t="s">
        <v>208</v>
      </c>
      <c r="M44" s="135">
        <v>1</v>
      </c>
      <c r="N44" s="116">
        <v>34406000000</v>
      </c>
      <c r="O44" s="116" t="s">
        <v>209</v>
      </c>
      <c r="P44" s="123" t="s">
        <v>197</v>
      </c>
      <c r="Q44" s="116" t="s">
        <v>230</v>
      </c>
      <c r="R44" s="116" t="s">
        <v>202</v>
      </c>
      <c r="S44" s="116"/>
      <c r="T44" s="110" t="s">
        <v>579</v>
      </c>
      <c r="U44" s="122" t="s">
        <v>584</v>
      </c>
      <c r="V44" s="117">
        <v>43496</v>
      </c>
      <c r="W44" s="117">
        <v>43497</v>
      </c>
      <c r="X44" s="117">
        <v>43830</v>
      </c>
      <c r="Y44" s="113">
        <v>48040</v>
      </c>
      <c r="Z44" s="202" t="s">
        <v>46</v>
      </c>
      <c r="AA44" s="136">
        <f>+Y44</f>
        <v>48040</v>
      </c>
      <c r="AB44" s="39" t="s">
        <v>46</v>
      </c>
      <c r="AC44" s="116">
        <v>2</v>
      </c>
      <c r="AD44" s="116" t="s">
        <v>288</v>
      </c>
      <c r="AE44" s="116" t="s">
        <v>199</v>
      </c>
      <c r="AF44" s="116"/>
      <c r="AG44" s="116"/>
      <c r="AH44" s="116" t="s">
        <v>289</v>
      </c>
      <c r="AI44" s="116" t="s">
        <v>201</v>
      </c>
      <c r="AJ44" s="116" t="s">
        <v>201</v>
      </c>
      <c r="AK44" s="116"/>
      <c r="AL44" s="116"/>
      <c r="AM44" s="116"/>
      <c r="AN44" s="206"/>
      <c r="AO44" s="206"/>
      <c r="AP44" s="206"/>
      <c r="AQ44" s="207"/>
    </row>
    <row r="45" spans="1:43" ht="54.75" customHeight="1" x14ac:dyDescent="0.25">
      <c r="A45" s="200">
        <v>2019</v>
      </c>
      <c r="B45" s="35">
        <v>21</v>
      </c>
      <c r="C45" s="116"/>
      <c r="D45" s="123" t="s">
        <v>197</v>
      </c>
      <c r="E45" s="155" t="s">
        <v>707</v>
      </c>
      <c r="F45" s="116">
        <v>27</v>
      </c>
      <c r="G45" s="116"/>
      <c r="H45" s="116"/>
      <c r="I45" s="116" t="s">
        <v>704</v>
      </c>
      <c r="J45" s="203" t="s">
        <v>207</v>
      </c>
      <c r="K45" s="135">
        <v>876</v>
      </c>
      <c r="L45" s="116" t="s">
        <v>208</v>
      </c>
      <c r="M45" s="135">
        <v>1</v>
      </c>
      <c r="N45" s="116">
        <v>34406000000</v>
      </c>
      <c r="O45" s="116" t="s">
        <v>209</v>
      </c>
      <c r="P45" s="123" t="s">
        <v>197</v>
      </c>
      <c r="Q45" s="116" t="s">
        <v>230</v>
      </c>
      <c r="R45" s="116" t="s">
        <v>202</v>
      </c>
      <c r="S45" s="116"/>
      <c r="T45" s="110" t="s">
        <v>579</v>
      </c>
      <c r="U45" s="122" t="s">
        <v>584</v>
      </c>
      <c r="V45" s="117">
        <v>43496</v>
      </c>
      <c r="W45" s="117">
        <v>43497</v>
      </c>
      <c r="X45" s="117">
        <v>43830</v>
      </c>
      <c r="Y45" s="113">
        <v>77356</v>
      </c>
      <c r="Z45" s="202" t="s">
        <v>46</v>
      </c>
      <c r="AA45" s="136">
        <f>+Y45</f>
        <v>77356</v>
      </c>
      <c r="AB45" s="39" t="s">
        <v>46</v>
      </c>
      <c r="AC45" s="116">
        <v>2</v>
      </c>
      <c r="AD45" s="116" t="s">
        <v>288</v>
      </c>
      <c r="AE45" s="116" t="s">
        <v>199</v>
      </c>
      <c r="AF45" s="116"/>
      <c r="AG45" s="116"/>
      <c r="AH45" s="116" t="s">
        <v>289</v>
      </c>
      <c r="AI45" s="116" t="s">
        <v>201</v>
      </c>
      <c r="AJ45" s="116" t="s">
        <v>201</v>
      </c>
      <c r="AK45" s="116"/>
      <c r="AL45" s="116"/>
      <c r="AM45" s="116"/>
      <c r="AN45" s="206"/>
      <c r="AO45" s="206"/>
      <c r="AP45" s="206"/>
      <c r="AQ45" s="207"/>
    </row>
    <row r="46" spans="1:43" ht="58.5" customHeight="1" x14ac:dyDescent="0.25">
      <c r="A46" s="200">
        <v>2019</v>
      </c>
      <c r="B46" s="35">
        <v>22</v>
      </c>
      <c r="C46" s="116"/>
      <c r="D46" s="123" t="s">
        <v>197</v>
      </c>
      <c r="E46" s="116" t="s">
        <v>705</v>
      </c>
      <c r="F46" s="116">
        <v>27</v>
      </c>
      <c r="G46" s="116"/>
      <c r="H46" s="116"/>
      <c r="I46" s="116" t="s">
        <v>702</v>
      </c>
      <c r="J46" s="203" t="s">
        <v>207</v>
      </c>
      <c r="K46" s="135">
        <v>876</v>
      </c>
      <c r="L46" s="116" t="s">
        <v>208</v>
      </c>
      <c r="M46" s="135">
        <v>1</v>
      </c>
      <c r="N46" s="116">
        <v>34406000000</v>
      </c>
      <c r="O46" s="116" t="s">
        <v>209</v>
      </c>
      <c r="P46" s="123" t="s">
        <v>197</v>
      </c>
      <c r="Q46" s="116" t="s">
        <v>230</v>
      </c>
      <c r="R46" s="116" t="s">
        <v>202</v>
      </c>
      <c r="S46" s="116"/>
      <c r="T46" s="110" t="s">
        <v>579</v>
      </c>
      <c r="U46" s="122" t="s">
        <v>584</v>
      </c>
      <c r="V46" s="117">
        <v>43496</v>
      </c>
      <c r="W46" s="117">
        <v>43497</v>
      </c>
      <c r="X46" s="117">
        <v>43830</v>
      </c>
      <c r="Y46" s="113">
        <v>57602</v>
      </c>
      <c r="Z46" s="202" t="s">
        <v>46</v>
      </c>
      <c r="AA46" s="136">
        <f>+Y46</f>
        <v>57602</v>
      </c>
      <c r="AB46" s="39" t="s">
        <v>46</v>
      </c>
      <c r="AC46" s="116">
        <v>2</v>
      </c>
      <c r="AD46" s="116" t="s">
        <v>288</v>
      </c>
      <c r="AE46" s="116" t="s">
        <v>199</v>
      </c>
      <c r="AF46" s="116"/>
      <c r="AG46" s="116"/>
      <c r="AH46" s="116" t="s">
        <v>289</v>
      </c>
      <c r="AI46" s="116" t="s">
        <v>201</v>
      </c>
      <c r="AJ46" s="116" t="s">
        <v>201</v>
      </c>
      <c r="AK46" s="116"/>
      <c r="AL46" s="116"/>
      <c r="AM46" s="116"/>
      <c r="AN46" s="206"/>
      <c r="AO46" s="206"/>
      <c r="AP46" s="206"/>
      <c r="AQ46" s="207"/>
    </row>
    <row r="47" spans="1:43" ht="57.75" customHeight="1" x14ac:dyDescent="0.25">
      <c r="A47" s="34">
        <v>2019</v>
      </c>
      <c r="B47" s="35">
        <v>23</v>
      </c>
      <c r="C47" s="36"/>
      <c r="D47" s="107" t="s">
        <v>197</v>
      </c>
      <c r="E47" s="36" t="s">
        <v>417</v>
      </c>
      <c r="F47" s="36" t="s">
        <v>417</v>
      </c>
      <c r="G47" s="36"/>
      <c r="H47" s="36"/>
      <c r="I47" s="36" t="s">
        <v>416</v>
      </c>
      <c r="J47" s="39" t="s">
        <v>371</v>
      </c>
      <c r="K47" s="125">
        <v>876</v>
      </c>
      <c r="L47" s="36" t="s">
        <v>208</v>
      </c>
      <c r="M47" s="125">
        <v>1</v>
      </c>
      <c r="N47" s="36">
        <v>34406000000</v>
      </c>
      <c r="O47" s="36" t="s">
        <v>209</v>
      </c>
      <c r="P47" s="107" t="s">
        <v>197</v>
      </c>
      <c r="Q47" s="36" t="s">
        <v>230</v>
      </c>
      <c r="R47" s="36" t="s">
        <v>202</v>
      </c>
      <c r="S47" s="36"/>
      <c r="T47" s="110" t="s">
        <v>579</v>
      </c>
      <c r="U47" s="122" t="s">
        <v>584</v>
      </c>
      <c r="V47" s="117">
        <v>43496</v>
      </c>
      <c r="W47" s="117">
        <v>43497</v>
      </c>
      <c r="X47" s="131">
        <v>43830</v>
      </c>
      <c r="Y47" s="113">
        <v>59720</v>
      </c>
      <c r="Z47" s="42" t="s">
        <v>46</v>
      </c>
      <c r="AA47" s="136">
        <f>Y47</f>
        <v>59720</v>
      </c>
      <c r="AB47" s="39" t="s">
        <v>46</v>
      </c>
      <c r="AC47" s="36">
        <v>12</v>
      </c>
      <c r="AD47" s="36" t="s">
        <v>418</v>
      </c>
      <c r="AE47" s="36" t="s">
        <v>343</v>
      </c>
      <c r="AF47" s="36"/>
      <c r="AG47" s="36"/>
      <c r="AH47" s="36" t="s">
        <v>419</v>
      </c>
      <c r="AI47" s="36" t="s">
        <v>201</v>
      </c>
      <c r="AJ47" s="36" t="s">
        <v>201</v>
      </c>
      <c r="AK47" s="36"/>
      <c r="AL47" s="36"/>
      <c r="AM47" s="1"/>
      <c r="AN47" s="40"/>
      <c r="AO47" s="40"/>
      <c r="AP47" s="40"/>
      <c r="AQ47" s="41"/>
    </row>
    <row r="48" spans="1:43" ht="49.5" customHeight="1" x14ac:dyDescent="0.25">
      <c r="A48" s="34">
        <v>2019</v>
      </c>
      <c r="B48" s="35">
        <v>24</v>
      </c>
      <c r="C48" s="36"/>
      <c r="D48" s="107" t="s">
        <v>197</v>
      </c>
      <c r="E48" s="36" t="s">
        <v>358</v>
      </c>
      <c r="F48" s="36" t="s">
        <v>358</v>
      </c>
      <c r="G48" s="36"/>
      <c r="H48" s="36"/>
      <c r="I48" s="36" t="s">
        <v>356</v>
      </c>
      <c r="J48" s="39" t="s">
        <v>371</v>
      </c>
      <c r="K48" s="125">
        <v>876</v>
      </c>
      <c r="L48" s="36" t="s">
        <v>208</v>
      </c>
      <c r="M48" s="125">
        <v>1</v>
      </c>
      <c r="N48" s="36">
        <v>34406000000</v>
      </c>
      <c r="O48" s="36" t="s">
        <v>209</v>
      </c>
      <c r="P48" s="107" t="s">
        <v>197</v>
      </c>
      <c r="Q48" s="36" t="s">
        <v>230</v>
      </c>
      <c r="R48" s="36" t="s">
        <v>202</v>
      </c>
      <c r="S48" s="36"/>
      <c r="T48" s="110" t="s">
        <v>579</v>
      </c>
      <c r="U48" s="122" t="s">
        <v>584</v>
      </c>
      <c r="V48" s="117">
        <v>43496</v>
      </c>
      <c r="W48" s="117">
        <v>43497</v>
      </c>
      <c r="X48" s="131">
        <v>43830</v>
      </c>
      <c r="Y48" s="113">
        <v>60000</v>
      </c>
      <c r="Z48" s="42" t="s">
        <v>46</v>
      </c>
      <c r="AA48" s="136">
        <f t="shared" ref="AA48:AA71" si="2">+Y48</f>
        <v>60000</v>
      </c>
      <c r="AB48" s="39" t="s">
        <v>46</v>
      </c>
      <c r="AC48" s="112" t="s">
        <v>388</v>
      </c>
      <c r="AD48" s="36" t="s">
        <v>655</v>
      </c>
      <c r="AE48" s="36" t="s">
        <v>343</v>
      </c>
      <c r="AF48" s="36"/>
      <c r="AG48" s="36"/>
      <c r="AH48" s="36" t="s">
        <v>611</v>
      </c>
      <c r="AI48" s="36" t="s">
        <v>201</v>
      </c>
      <c r="AJ48" s="36" t="s">
        <v>201</v>
      </c>
      <c r="AK48" s="36"/>
      <c r="AL48" s="36"/>
      <c r="AM48" s="1"/>
      <c r="AN48" s="40"/>
      <c r="AO48" s="40"/>
      <c r="AP48" s="40"/>
      <c r="AQ48" s="41"/>
    </row>
    <row r="49" spans="1:43" ht="44.25" customHeight="1" x14ac:dyDescent="0.25">
      <c r="A49" s="34">
        <v>2019</v>
      </c>
      <c r="B49" s="35">
        <v>25</v>
      </c>
      <c r="C49" s="36"/>
      <c r="D49" s="107" t="s">
        <v>197</v>
      </c>
      <c r="E49" s="36" t="s">
        <v>358</v>
      </c>
      <c r="F49" s="36" t="s">
        <v>358</v>
      </c>
      <c r="G49" s="36"/>
      <c r="H49" s="36"/>
      <c r="I49" s="36" t="s">
        <v>357</v>
      </c>
      <c r="J49" s="39" t="s">
        <v>371</v>
      </c>
      <c r="K49" s="125">
        <v>876</v>
      </c>
      <c r="L49" s="36" t="s">
        <v>208</v>
      </c>
      <c r="M49" s="125">
        <v>1</v>
      </c>
      <c r="N49" s="36">
        <v>34406000000</v>
      </c>
      <c r="O49" s="36" t="s">
        <v>209</v>
      </c>
      <c r="P49" s="107" t="s">
        <v>197</v>
      </c>
      <c r="Q49" s="36" t="s">
        <v>230</v>
      </c>
      <c r="R49" s="36" t="s">
        <v>202</v>
      </c>
      <c r="S49" s="36"/>
      <c r="T49" s="110" t="s">
        <v>579</v>
      </c>
      <c r="U49" s="122" t="s">
        <v>584</v>
      </c>
      <c r="V49" s="117">
        <v>43496</v>
      </c>
      <c r="W49" s="117">
        <v>43497</v>
      </c>
      <c r="X49" s="131">
        <v>43830</v>
      </c>
      <c r="Y49" s="113">
        <v>60000</v>
      </c>
      <c r="Z49" s="43" t="s">
        <v>46</v>
      </c>
      <c r="AA49" s="136">
        <f t="shared" si="2"/>
        <v>60000</v>
      </c>
      <c r="AB49" s="39" t="s">
        <v>46</v>
      </c>
      <c r="AC49" s="112" t="s">
        <v>388</v>
      </c>
      <c r="AD49" s="36" t="s">
        <v>655</v>
      </c>
      <c r="AE49" s="36" t="s">
        <v>343</v>
      </c>
      <c r="AF49" s="36"/>
      <c r="AG49" s="36"/>
      <c r="AH49" s="36" t="s">
        <v>611</v>
      </c>
      <c r="AI49" s="36" t="s">
        <v>201</v>
      </c>
      <c r="AJ49" s="36" t="s">
        <v>201</v>
      </c>
      <c r="AK49" s="36"/>
      <c r="AL49" s="58"/>
      <c r="AM49" s="58"/>
      <c r="AN49" s="40"/>
      <c r="AO49" s="40"/>
      <c r="AP49" s="40"/>
      <c r="AQ49" s="41"/>
    </row>
    <row r="50" spans="1:43" ht="54.75" customHeight="1" x14ac:dyDescent="0.25">
      <c r="A50" s="34">
        <v>2019</v>
      </c>
      <c r="B50" s="35">
        <v>26</v>
      </c>
      <c r="C50" s="36"/>
      <c r="D50" s="107" t="s">
        <v>197</v>
      </c>
      <c r="E50" s="36" t="s">
        <v>275</v>
      </c>
      <c r="F50" s="114" t="s">
        <v>275</v>
      </c>
      <c r="G50" s="36"/>
      <c r="H50" s="36"/>
      <c r="I50" s="36" t="s">
        <v>708</v>
      </c>
      <c r="J50" s="109" t="s">
        <v>207</v>
      </c>
      <c r="K50" s="125">
        <v>876</v>
      </c>
      <c r="L50" s="36" t="s">
        <v>208</v>
      </c>
      <c r="M50" s="125">
        <v>1</v>
      </c>
      <c r="N50" s="36">
        <v>34406000000</v>
      </c>
      <c r="O50" s="36" t="s">
        <v>209</v>
      </c>
      <c r="P50" s="107" t="s">
        <v>197</v>
      </c>
      <c r="Q50" s="36" t="s">
        <v>230</v>
      </c>
      <c r="R50" s="36" t="s">
        <v>202</v>
      </c>
      <c r="S50" s="36"/>
      <c r="T50" s="110" t="s">
        <v>579</v>
      </c>
      <c r="U50" s="122" t="s">
        <v>584</v>
      </c>
      <c r="V50" s="117">
        <v>43496</v>
      </c>
      <c r="W50" s="117">
        <v>43497</v>
      </c>
      <c r="X50" s="131">
        <v>43524</v>
      </c>
      <c r="Y50" s="113">
        <v>20400</v>
      </c>
      <c r="Z50" s="55" t="s">
        <v>46</v>
      </c>
      <c r="AA50" s="136">
        <f t="shared" si="2"/>
        <v>20400</v>
      </c>
      <c r="AB50" s="39" t="s">
        <v>46</v>
      </c>
      <c r="AC50" s="36">
        <v>11</v>
      </c>
      <c r="AD50" s="36" t="s">
        <v>265</v>
      </c>
      <c r="AE50" s="36" t="s">
        <v>199</v>
      </c>
      <c r="AF50" s="36"/>
      <c r="AG50" s="36"/>
      <c r="AH50" s="36" t="s">
        <v>267</v>
      </c>
      <c r="AI50" s="36" t="s">
        <v>201</v>
      </c>
      <c r="AJ50" s="36" t="s">
        <v>201</v>
      </c>
      <c r="AK50" s="36"/>
      <c r="AL50" s="36"/>
      <c r="AM50" s="1"/>
      <c r="AN50" s="40"/>
      <c r="AO50" s="40"/>
      <c r="AP50" s="40"/>
      <c r="AQ50" s="41"/>
    </row>
    <row r="51" spans="1:43" ht="48.75" customHeight="1" x14ac:dyDescent="0.25">
      <c r="A51" s="34">
        <v>2019</v>
      </c>
      <c r="B51" s="35">
        <v>27</v>
      </c>
      <c r="C51" s="36"/>
      <c r="D51" s="107" t="s">
        <v>197</v>
      </c>
      <c r="E51" s="36" t="s">
        <v>420</v>
      </c>
      <c r="F51" s="36" t="s">
        <v>420</v>
      </c>
      <c r="G51" s="36"/>
      <c r="H51" s="36"/>
      <c r="I51" s="36" t="s">
        <v>687</v>
      </c>
      <c r="J51" s="39" t="s">
        <v>371</v>
      </c>
      <c r="K51" s="125">
        <v>876</v>
      </c>
      <c r="L51" s="36" t="s">
        <v>208</v>
      </c>
      <c r="M51" s="125">
        <v>1</v>
      </c>
      <c r="N51" s="36">
        <v>34406000000</v>
      </c>
      <c r="O51" s="36" t="s">
        <v>209</v>
      </c>
      <c r="P51" s="107" t="s">
        <v>197</v>
      </c>
      <c r="Q51" s="36" t="s">
        <v>230</v>
      </c>
      <c r="R51" s="36" t="s">
        <v>202</v>
      </c>
      <c r="S51" s="36"/>
      <c r="T51" s="111" t="s">
        <v>579</v>
      </c>
      <c r="U51" s="111" t="s">
        <v>584</v>
      </c>
      <c r="V51" s="131">
        <v>43496</v>
      </c>
      <c r="W51" s="131">
        <v>43497</v>
      </c>
      <c r="X51" s="131">
        <v>43830</v>
      </c>
      <c r="Y51" s="38">
        <v>45000</v>
      </c>
      <c r="Z51" s="39" t="s">
        <v>46</v>
      </c>
      <c r="AA51" s="37">
        <f t="shared" si="2"/>
        <v>45000</v>
      </c>
      <c r="AB51" s="39" t="s">
        <v>46</v>
      </c>
      <c r="AC51" s="36">
        <v>12</v>
      </c>
      <c r="AD51" s="36" t="s">
        <v>424</v>
      </c>
      <c r="AE51" s="36" t="s">
        <v>343</v>
      </c>
      <c r="AF51" s="36"/>
      <c r="AG51" s="36"/>
      <c r="AH51" s="36" t="s">
        <v>425</v>
      </c>
      <c r="AI51" s="36" t="s">
        <v>201</v>
      </c>
      <c r="AJ51" s="36" t="s">
        <v>201</v>
      </c>
      <c r="AK51" s="36"/>
      <c r="AL51" s="36"/>
      <c r="AM51" s="36"/>
      <c r="AN51" s="40"/>
      <c r="AO51" s="40"/>
      <c r="AP51" s="40"/>
      <c r="AQ51" s="41"/>
    </row>
    <row r="52" spans="1:43" ht="56.25" customHeight="1" x14ac:dyDescent="0.25">
      <c r="A52" s="34">
        <v>2019</v>
      </c>
      <c r="B52" s="35">
        <v>28</v>
      </c>
      <c r="C52" s="36"/>
      <c r="D52" s="107" t="s">
        <v>197</v>
      </c>
      <c r="E52" s="36" t="s">
        <v>286</v>
      </c>
      <c r="F52" s="36" t="s">
        <v>286</v>
      </c>
      <c r="G52" s="36"/>
      <c r="H52" s="36"/>
      <c r="I52" s="36" t="s">
        <v>287</v>
      </c>
      <c r="J52" s="109" t="s">
        <v>207</v>
      </c>
      <c r="K52" s="125">
        <v>876</v>
      </c>
      <c r="L52" s="36" t="s">
        <v>208</v>
      </c>
      <c r="M52" s="125">
        <v>1</v>
      </c>
      <c r="N52" s="36">
        <v>34406000000</v>
      </c>
      <c r="O52" s="36" t="s">
        <v>209</v>
      </c>
      <c r="P52" s="107" t="s">
        <v>197</v>
      </c>
      <c r="Q52" s="36" t="s">
        <v>230</v>
      </c>
      <c r="R52" s="36" t="s">
        <v>202</v>
      </c>
      <c r="S52" s="36"/>
      <c r="T52" s="111" t="s">
        <v>579</v>
      </c>
      <c r="U52" s="121" t="s">
        <v>592</v>
      </c>
      <c r="V52" s="131">
        <v>43507</v>
      </c>
      <c r="W52" s="131">
        <v>43508</v>
      </c>
      <c r="X52" s="131">
        <v>43830</v>
      </c>
      <c r="Y52" s="113">
        <v>58440</v>
      </c>
      <c r="Z52" s="42" t="s">
        <v>46</v>
      </c>
      <c r="AA52" s="136">
        <f t="shared" si="2"/>
        <v>58440</v>
      </c>
      <c r="AB52" s="39" t="s">
        <v>46</v>
      </c>
      <c r="AC52" s="36">
        <v>2</v>
      </c>
      <c r="AD52" s="36" t="s">
        <v>288</v>
      </c>
      <c r="AE52" s="36" t="s">
        <v>199</v>
      </c>
      <c r="AF52" s="36"/>
      <c r="AG52" s="36"/>
      <c r="AH52" s="36" t="s">
        <v>289</v>
      </c>
      <c r="AI52" s="36" t="s">
        <v>201</v>
      </c>
      <c r="AJ52" s="36" t="s">
        <v>201</v>
      </c>
      <c r="AK52" s="36"/>
      <c r="AL52" s="36"/>
      <c r="AM52" s="1"/>
      <c r="AN52" s="40"/>
      <c r="AO52" s="40"/>
      <c r="AP52" s="40"/>
      <c r="AQ52" s="41"/>
    </row>
    <row r="53" spans="1:43" ht="56.25" customHeight="1" x14ac:dyDescent="0.25">
      <c r="A53" s="34">
        <v>2019</v>
      </c>
      <c r="B53" s="35">
        <v>29</v>
      </c>
      <c r="C53" s="36"/>
      <c r="D53" s="107" t="s">
        <v>197</v>
      </c>
      <c r="E53" s="36" t="s">
        <v>286</v>
      </c>
      <c r="F53" s="36" t="s">
        <v>286</v>
      </c>
      <c r="G53" s="36"/>
      <c r="H53" s="36"/>
      <c r="I53" s="36" t="s">
        <v>290</v>
      </c>
      <c r="J53" s="109" t="s">
        <v>207</v>
      </c>
      <c r="K53" s="125">
        <v>876</v>
      </c>
      <c r="L53" s="36" t="s">
        <v>208</v>
      </c>
      <c r="M53" s="125">
        <v>1</v>
      </c>
      <c r="N53" s="36">
        <v>34406000000</v>
      </c>
      <c r="O53" s="36" t="s">
        <v>209</v>
      </c>
      <c r="P53" s="107" t="s">
        <v>197</v>
      </c>
      <c r="Q53" s="36" t="s">
        <v>230</v>
      </c>
      <c r="R53" s="36" t="s">
        <v>202</v>
      </c>
      <c r="S53" s="36"/>
      <c r="T53" s="111" t="s">
        <v>579</v>
      </c>
      <c r="U53" s="121" t="s">
        <v>592</v>
      </c>
      <c r="V53" s="131">
        <v>43507</v>
      </c>
      <c r="W53" s="131">
        <v>43508</v>
      </c>
      <c r="X53" s="131">
        <v>43830</v>
      </c>
      <c r="Y53" s="113">
        <v>52897.5</v>
      </c>
      <c r="Z53" s="126" t="s">
        <v>46</v>
      </c>
      <c r="AA53" s="136">
        <f t="shared" si="2"/>
        <v>52897.5</v>
      </c>
      <c r="AB53" s="39" t="s">
        <v>46</v>
      </c>
      <c r="AC53" s="36">
        <v>2</v>
      </c>
      <c r="AD53" s="36" t="s">
        <v>288</v>
      </c>
      <c r="AE53" s="36" t="s">
        <v>199</v>
      </c>
      <c r="AF53" s="36"/>
      <c r="AG53" s="36"/>
      <c r="AH53" s="36" t="s">
        <v>289</v>
      </c>
      <c r="AI53" s="36" t="s">
        <v>201</v>
      </c>
      <c r="AJ53" s="36" t="s">
        <v>201</v>
      </c>
      <c r="AK53" s="36"/>
      <c r="AL53" s="36"/>
      <c r="AM53" s="36"/>
      <c r="AN53" s="40"/>
      <c r="AO53" s="40"/>
      <c r="AP53" s="40"/>
      <c r="AQ53" s="41"/>
    </row>
    <row r="54" spans="1:43" ht="57" customHeight="1" x14ac:dyDescent="0.25">
      <c r="A54" s="34">
        <v>2019</v>
      </c>
      <c r="B54" s="35">
        <v>30</v>
      </c>
      <c r="C54" s="36"/>
      <c r="D54" s="107" t="s">
        <v>197</v>
      </c>
      <c r="E54" s="36" t="s">
        <v>286</v>
      </c>
      <c r="F54" s="36" t="s">
        <v>286</v>
      </c>
      <c r="G54" s="36"/>
      <c r="H54" s="36"/>
      <c r="I54" s="36" t="s">
        <v>291</v>
      </c>
      <c r="J54" s="109" t="s">
        <v>207</v>
      </c>
      <c r="K54" s="125">
        <v>876</v>
      </c>
      <c r="L54" s="36" t="s">
        <v>208</v>
      </c>
      <c r="M54" s="125">
        <v>1</v>
      </c>
      <c r="N54" s="36">
        <v>34406000000</v>
      </c>
      <c r="O54" s="36" t="s">
        <v>209</v>
      </c>
      <c r="P54" s="107" t="s">
        <v>197</v>
      </c>
      <c r="Q54" s="36" t="s">
        <v>230</v>
      </c>
      <c r="R54" s="36" t="s">
        <v>202</v>
      </c>
      <c r="S54" s="36"/>
      <c r="T54" s="111" t="s">
        <v>579</v>
      </c>
      <c r="U54" s="121" t="s">
        <v>592</v>
      </c>
      <c r="V54" s="131">
        <v>43507</v>
      </c>
      <c r="W54" s="131">
        <v>43508</v>
      </c>
      <c r="X54" s="131">
        <v>43830</v>
      </c>
      <c r="Y54" s="113">
        <v>59873.5</v>
      </c>
      <c r="Z54" s="42" t="s">
        <v>46</v>
      </c>
      <c r="AA54" s="136">
        <f t="shared" si="2"/>
        <v>59873.5</v>
      </c>
      <c r="AB54" s="39" t="s">
        <v>46</v>
      </c>
      <c r="AC54" s="36">
        <v>2</v>
      </c>
      <c r="AD54" s="36" t="s">
        <v>288</v>
      </c>
      <c r="AE54" s="36" t="s">
        <v>199</v>
      </c>
      <c r="AF54" s="36"/>
      <c r="AG54" s="36"/>
      <c r="AH54" s="36" t="s">
        <v>289</v>
      </c>
      <c r="AI54" s="36" t="s">
        <v>201</v>
      </c>
      <c r="AJ54" s="36" t="s">
        <v>201</v>
      </c>
      <c r="AK54" s="36"/>
      <c r="AL54" s="36"/>
      <c r="AM54" s="1"/>
      <c r="AN54" s="40"/>
      <c r="AO54" s="40"/>
      <c r="AP54" s="40"/>
      <c r="AQ54" s="41"/>
    </row>
    <row r="55" spans="1:43" ht="55.5" customHeight="1" x14ac:dyDescent="0.25">
      <c r="A55" s="34">
        <v>2019</v>
      </c>
      <c r="B55" s="35">
        <v>31</v>
      </c>
      <c r="C55" s="36"/>
      <c r="D55" s="107" t="s">
        <v>197</v>
      </c>
      <c r="E55" s="36" t="s">
        <v>286</v>
      </c>
      <c r="F55" s="36" t="s">
        <v>286</v>
      </c>
      <c r="G55" s="36"/>
      <c r="H55" s="36"/>
      <c r="I55" s="36" t="s">
        <v>292</v>
      </c>
      <c r="J55" s="109" t="s">
        <v>207</v>
      </c>
      <c r="K55" s="125">
        <v>876</v>
      </c>
      <c r="L55" s="36" t="s">
        <v>208</v>
      </c>
      <c r="M55" s="125">
        <v>1</v>
      </c>
      <c r="N55" s="36">
        <v>34406000000</v>
      </c>
      <c r="O55" s="36" t="s">
        <v>209</v>
      </c>
      <c r="P55" s="107" t="s">
        <v>197</v>
      </c>
      <c r="Q55" s="36" t="s">
        <v>230</v>
      </c>
      <c r="R55" s="36" t="s">
        <v>202</v>
      </c>
      <c r="S55" s="36"/>
      <c r="T55" s="111" t="s">
        <v>579</v>
      </c>
      <c r="U55" s="121" t="s">
        <v>592</v>
      </c>
      <c r="V55" s="131">
        <v>43507</v>
      </c>
      <c r="W55" s="131">
        <v>43508</v>
      </c>
      <c r="X55" s="131">
        <v>43830</v>
      </c>
      <c r="Y55" s="113">
        <v>51473</v>
      </c>
      <c r="Z55" s="43" t="s">
        <v>46</v>
      </c>
      <c r="AA55" s="136">
        <f t="shared" si="2"/>
        <v>51473</v>
      </c>
      <c r="AB55" s="39" t="s">
        <v>46</v>
      </c>
      <c r="AC55" s="36">
        <v>2</v>
      </c>
      <c r="AD55" s="36" t="s">
        <v>288</v>
      </c>
      <c r="AE55" s="36" t="s">
        <v>199</v>
      </c>
      <c r="AF55" s="36"/>
      <c r="AG55" s="36"/>
      <c r="AH55" s="36" t="s">
        <v>289</v>
      </c>
      <c r="AI55" s="36" t="s">
        <v>201</v>
      </c>
      <c r="AJ55" s="36" t="s">
        <v>201</v>
      </c>
      <c r="AK55" s="36"/>
      <c r="AL55" s="58"/>
      <c r="AM55" s="58"/>
      <c r="AN55" s="40"/>
      <c r="AO55" s="40"/>
      <c r="AP55" s="40"/>
      <c r="AQ55" s="41"/>
    </row>
    <row r="56" spans="1:43" ht="57.75" customHeight="1" x14ac:dyDescent="0.25">
      <c r="A56" s="34">
        <v>2019</v>
      </c>
      <c r="B56" s="35">
        <v>32</v>
      </c>
      <c r="C56" s="36"/>
      <c r="D56" s="107" t="s">
        <v>197</v>
      </c>
      <c r="E56" s="36" t="s">
        <v>286</v>
      </c>
      <c r="F56" s="36" t="s">
        <v>286</v>
      </c>
      <c r="G56" s="36"/>
      <c r="H56" s="36"/>
      <c r="I56" s="36" t="s">
        <v>293</v>
      </c>
      <c r="J56" s="109" t="s">
        <v>207</v>
      </c>
      <c r="K56" s="125">
        <v>876</v>
      </c>
      <c r="L56" s="36" t="s">
        <v>208</v>
      </c>
      <c r="M56" s="125">
        <v>1</v>
      </c>
      <c r="N56" s="36">
        <v>34406000000</v>
      </c>
      <c r="O56" s="36" t="s">
        <v>209</v>
      </c>
      <c r="P56" s="107" t="s">
        <v>197</v>
      </c>
      <c r="Q56" s="36" t="s">
        <v>230</v>
      </c>
      <c r="R56" s="36" t="s">
        <v>202</v>
      </c>
      <c r="S56" s="36"/>
      <c r="T56" s="111" t="s">
        <v>579</v>
      </c>
      <c r="U56" s="121" t="s">
        <v>592</v>
      </c>
      <c r="V56" s="131">
        <v>43507</v>
      </c>
      <c r="W56" s="131">
        <v>43508</v>
      </c>
      <c r="X56" s="131">
        <v>43830</v>
      </c>
      <c r="Y56" s="113">
        <v>30410</v>
      </c>
      <c r="Z56" s="42" t="s">
        <v>46</v>
      </c>
      <c r="AA56" s="136">
        <f t="shared" si="2"/>
        <v>30410</v>
      </c>
      <c r="AB56" s="39" t="s">
        <v>46</v>
      </c>
      <c r="AC56" s="36">
        <v>2</v>
      </c>
      <c r="AD56" s="36" t="s">
        <v>288</v>
      </c>
      <c r="AE56" s="36" t="s">
        <v>199</v>
      </c>
      <c r="AF56" s="36"/>
      <c r="AG56" s="36"/>
      <c r="AH56" s="36" t="s">
        <v>289</v>
      </c>
      <c r="AI56" s="36" t="s">
        <v>201</v>
      </c>
      <c r="AJ56" s="36" t="s">
        <v>201</v>
      </c>
      <c r="AK56" s="36"/>
      <c r="AL56" s="36"/>
      <c r="AM56" s="1"/>
      <c r="AN56" s="40"/>
      <c r="AO56" s="40"/>
      <c r="AP56" s="40"/>
      <c r="AQ56" s="41"/>
    </row>
    <row r="57" spans="1:43" ht="62.25" customHeight="1" x14ac:dyDescent="0.25">
      <c r="A57" s="34">
        <v>2019</v>
      </c>
      <c r="B57" s="35">
        <v>33</v>
      </c>
      <c r="C57" s="36"/>
      <c r="D57" s="107" t="s">
        <v>197</v>
      </c>
      <c r="E57" s="36" t="s">
        <v>286</v>
      </c>
      <c r="F57" s="36" t="s">
        <v>286</v>
      </c>
      <c r="G57" s="36"/>
      <c r="H57" s="36"/>
      <c r="I57" s="36" t="s">
        <v>294</v>
      </c>
      <c r="J57" s="109" t="s">
        <v>207</v>
      </c>
      <c r="K57" s="125">
        <v>876</v>
      </c>
      <c r="L57" s="36" t="s">
        <v>208</v>
      </c>
      <c r="M57" s="125">
        <v>1</v>
      </c>
      <c r="N57" s="36">
        <v>34406000000</v>
      </c>
      <c r="O57" s="36" t="s">
        <v>209</v>
      </c>
      <c r="P57" s="107" t="s">
        <v>197</v>
      </c>
      <c r="Q57" s="36" t="s">
        <v>230</v>
      </c>
      <c r="R57" s="36" t="s">
        <v>202</v>
      </c>
      <c r="S57" s="36"/>
      <c r="T57" s="111" t="s">
        <v>579</v>
      </c>
      <c r="U57" s="121" t="s">
        <v>592</v>
      </c>
      <c r="V57" s="131">
        <v>43507</v>
      </c>
      <c r="W57" s="131">
        <v>43508</v>
      </c>
      <c r="X57" s="131">
        <v>43830</v>
      </c>
      <c r="Y57" s="113">
        <v>56937</v>
      </c>
      <c r="Z57" s="42" t="s">
        <v>46</v>
      </c>
      <c r="AA57" s="136">
        <f t="shared" si="2"/>
        <v>56937</v>
      </c>
      <c r="AB57" s="39" t="s">
        <v>46</v>
      </c>
      <c r="AC57" s="36">
        <v>2</v>
      </c>
      <c r="AD57" s="36" t="s">
        <v>288</v>
      </c>
      <c r="AE57" s="36" t="s">
        <v>199</v>
      </c>
      <c r="AF57" s="36"/>
      <c r="AG57" s="36"/>
      <c r="AH57" s="36" t="s">
        <v>289</v>
      </c>
      <c r="AI57" s="36" t="s">
        <v>201</v>
      </c>
      <c r="AJ57" s="36" t="s">
        <v>201</v>
      </c>
      <c r="AK57" s="36"/>
      <c r="AL57" s="36"/>
      <c r="AM57" s="1"/>
      <c r="AN57" s="40"/>
      <c r="AO57" s="40"/>
      <c r="AP57" s="40"/>
      <c r="AQ57" s="41"/>
    </row>
    <row r="58" spans="1:43" ht="59.25" customHeight="1" x14ac:dyDescent="0.25">
      <c r="A58" s="34">
        <v>2019</v>
      </c>
      <c r="B58" s="35">
        <v>34</v>
      </c>
      <c r="C58" s="36"/>
      <c r="D58" s="107" t="s">
        <v>197</v>
      </c>
      <c r="E58" s="36" t="s">
        <v>286</v>
      </c>
      <c r="F58" s="36" t="s">
        <v>286</v>
      </c>
      <c r="G58" s="36"/>
      <c r="H58" s="36"/>
      <c r="I58" s="36" t="s">
        <v>295</v>
      </c>
      <c r="J58" s="109" t="s">
        <v>207</v>
      </c>
      <c r="K58" s="125">
        <v>876</v>
      </c>
      <c r="L58" s="36" t="s">
        <v>208</v>
      </c>
      <c r="M58" s="125">
        <v>1</v>
      </c>
      <c r="N58" s="36">
        <v>34406000000</v>
      </c>
      <c r="O58" s="36" t="s">
        <v>209</v>
      </c>
      <c r="P58" s="107" t="s">
        <v>197</v>
      </c>
      <c r="Q58" s="36" t="s">
        <v>230</v>
      </c>
      <c r="R58" s="36" t="s">
        <v>202</v>
      </c>
      <c r="S58" s="36"/>
      <c r="T58" s="111" t="s">
        <v>579</v>
      </c>
      <c r="U58" s="121" t="s">
        <v>592</v>
      </c>
      <c r="V58" s="131">
        <v>43507</v>
      </c>
      <c r="W58" s="131">
        <v>43508</v>
      </c>
      <c r="X58" s="131">
        <v>43830</v>
      </c>
      <c r="Y58" s="113">
        <v>31940</v>
      </c>
      <c r="Z58" s="126" t="s">
        <v>46</v>
      </c>
      <c r="AA58" s="136">
        <f t="shared" si="2"/>
        <v>31940</v>
      </c>
      <c r="AB58" s="39" t="s">
        <v>46</v>
      </c>
      <c r="AC58" s="36">
        <v>2</v>
      </c>
      <c r="AD58" s="36" t="s">
        <v>288</v>
      </c>
      <c r="AE58" s="36" t="s">
        <v>199</v>
      </c>
      <c r="AF58" s="36"/>
      <c r="AG58" s="36"/>
      <c r="AH58" s="36" t="s">
        <v>289</v>
      </c>
      <c r="AI58" s="36" t="s">
        <v>201</v>
      </c>
      <c r="AJ58" s="36" t="s">
        <v>201</v>
      </c>
      <c r="AK58" s="36"/>
      <c r="AL58" s="36"/>
      <c r="AM58" s="1"/>
      <c r="AN58" s="40"/>
      <c r="AO58" s="40"/>
      <c r="AP58" s="40"/>
      <c r="AQ58" s="41"/>
    </row>
    <row r="59" spans="1:43" ht="75.75" customHeight="1" x14ac:dyDescent="0.25">
      <c r="A59" s="34">
        <v>2019</v>
      </c>
      <c r="B59" s="35">
        <v>35</v>
      </c>
      <c r="C59" s="36"/>
      <c r="D59" s="107" t="s">
        <v>197</v>
      </c>
      <c r="E59" s="36" t="s">
        <v>286</v>
      </c>
      <c r="F59" s="36" t="s">
        <v>286</v>
      </c>
      <c r="G59" s="36"/>
      <c r="H59" s="36"/>
      <c r="I59" s="36" t="s">
        <v>296</v>
      </c>
      <c r="J59" s="109" t="s">
        <v>207</v>
      </c>
      <c r="K59" s="125">
        <v>876</v>
      </c>
      <c r="L59" s="36" t="s">
        <v>208</v>
      </c>
      <c r="M59" s="125">
        <v>1</v>
      </c>
      <c r="N59" s="36">
        <v>34406000000</v>
      </c>
      <c r="O59" s="36" t="s">
        <v>209</v>
      </c>
      <c r="P59" s="107" t="s">
        <v>197</v>
      </c>
      <c r="Q59" s="36" t="s">
        <v>230</v>
      </c>
      <c r="R59" s="36" t="s">
        <v>202</v>
      </c>
      <c r="S59" s="36"/>
      <c r="T59" s="111" t="s">
        <v>579</v>
      </c>
      <c r="U59" s="121" t="s">
        <v>592</v>
      </c>
      <c r="V59" s="131">
        <v>43507</v>
      </c>
      <c r="W59" s="131">
        <v>43508</v>
      </c>
      <c r="X59" s="131">
        <v>43830</v>
      </c>
      <c r="Y59" s="113">
        <v>34140</v>
      </c>
      <c r="Z59" s="43" t="s">
        <v>46</v>
      </c>
      <c r="AA59" s="136">
        <f t="shared" si="2"/>
        <v>34140</v>
      </c>
      <c r="AB59" s="39" t="s">
        <v>46</v>
      </c>
      <c r="AC59" s="36">
        <v>2</v>
      </c>
      <c r="AD59" s="36" t="s">
        <v>288</v>
      </c>
      <c r="AE59" s="36" t="s">
        <v>199</v>
      </c>
      <c r="AF59" s="36"/>
      <c r="AG59" s="36"/>
      <c r="AH59" s="36" t="s">
        <v>289</v>
      </c>
      <c r="AI59" s="36" t="s">
        <v>201</v>
      </c>
      <c r="AJ59" s="36" t="s">
        <v>201</v>
      </c>
      <c r="AK59" s="36"/>
      <c r="AL59" s="58"/>
      <c r="AM59" s="58"/>
      <c r="AN59" s="40"/>
      <c r="AO59" s="40"/>
      <c r="AP59" s="40"/>
      <c r="AQ59" s="41"/>
    </row>
    <row r="60" spans="1:43" ht="60" customHeight="1" x14ac:dyDescent="0.25">
      <c r="A60" s="34">
        <v>2019</v>
      </c>
      <c r="B60" s="35">
        <v>36</v>
      </c>
      <c r="C60" s="36"/>
      <c r="D60" s="107" t="s">
        <v>197</v>
      </c>
      <c r="E60" s="36" t="s">
        <v>220</v>
      </c>
      <c r="F60" s="36" t="s">
        <v>283</v>
      </c>
      <c r="G60" s="36"/>
      <c r="H60" s="36"/>
      <c r="I60" s="36" t="s">
        <v>285</v>
      </c>
      <c r="J60" s="109" t="s">
        <v>207</v>
      </c>
      <c r="K60" s="125">
        <v>876</v>
      </c>
      <c r="L60" s="36" t="s">
        <v>208</v>
      </c>
      <c r="M60" s="125">
        <v>1</v>
      </c>
      <c r="N60" s="36">
        <v>34406000000</v>
      </c>
      <c r="O60" s="36" t="s">
        <v>209</v>
      </c>
      <c r="P60" s="107" t="s">
        <v>197</v>
      </c>
      <c r="Q60" s="36" t="s">
        <v>230</v>
      </c>
      <c r="R60" s="36" t="s">
        <v>202</v>
      </c>
      <c r="S60" s="36"/>
      <c r="T60" s="111" t="s">
        <v>579</v>
      </c>
      <c r="U60" s="121" t="s">
        <v>592</v>
      </c>
      <c r="V60" s="131">
        <v>43510</v>
      </c>
      <c r="W60" s="131">
        <v>43511</v>
      </c>
      <c r="X60" s="131">
        <v>43830</v>
      </c>
      <c r="Y60" s="113">
        <f>62554*0.9659</f>
        <v>60420.908599999995</v>
      </c>
      <c r="Z60" s="55" t="s">
        <v>46</v>
      </c>
      <c r="AA60" s="136">
        <f t="shared" si="2"/>
        <v>60420.908599999995</v>
      </c>
      <c r="AB60" s="39" t="s">
        <v>46</v>
      </c>
      <c r="AC60" s="134" t="s">
        <v>223</v>
      </c>
      <c r="AD60" s="36" t="s">
        <v>236</v>
      </c>
      <c r="AE60" s="36" t="s">
        <v>199</v>
      </c>
      <c r="AF60" s="36"/>
      <c r="AG60" s="36"/>
      <c r="AH60" s="36" t="s">
        <v>235</v>
      </c>
      <c r="AI60" s="36" t="s">
        <v>201</v>
      </c>
      <c r="AJ60" s="36" t="s">
        <v>201</v>
      </c>
      <c r="AK60" s="36"/>
      <c r="AL60" s="36"/>
      <c r="AM60" s="1"/>
      <c r="AN60" s="40"/>
      <c r="AO60" s="40"/>
      <c r="AP60" s="40"/>
      <c r="AQ60" s="41"/>
    </row>
    <row r="61" spans="1:43" ht="56.25" customHeight="1" x14ac:dyDescent="0.25">
      <c r="A61" s="34">
        <v>2019</v>
      </c>
      <c r="B61" s="35">
        <v>37</v>
      </c>
      <c r="C61" s="36"/>
      <c r="D61" s="107" t="s">
        <v>197</v>
      </c>
      <c r="E61" s="36" t="s">
        <v>304</v>
      </c>
      <c r="F61" s="114" t="s">
        <v>305</v>
      </c>
      <c r="G61" s="36"/>
      <c r="H61" s="36"/>
      <c r="I61" s="36" t="s">
        <v>303</v>
      </c>
      <c r="J61" s="109" t="s">
        <v>207</v>
      </c>
      <c r="K61" s="125">
        <v>876</v>
      </c>
      <c r="L61" s="36" t="s">
        <v>208</v>
      </c>
      <c r="M61" s="125">
        <v>1</v>
      </c>
      <c r="N61" s="36">
        <v>34406000000</v>
      </c>
      <c r="O61" s="36" t="s">
        <v>209</v>
      </c>
      <c r="P61" s="107" t="s">
        <v>197</v>
      </c>
      <c r="Q61" s="36" t="s">
        <v>230</v>
      </c>
      <c r="R61" s="36" t="s">
        <v>202</v>
      </c>
      <c r="S61" s="37"/>
      <c r="T61" s="110" t="s">
        <v>579</v>
      </c>
      <c r="U61" s="122" t="s">
        <v>592</v>
      </c>
      <c r="V61" s="117">
        <v>43507</v>
      </c>
      <c r="W61" s="117">
        <v>43508</v>
      </c>
      <c r="X61" s="131">
        <v>43830</v>
      </c>
      <c r="Y61" s="113">
        <v>99000</v>
      </c>
      <c r="Z61" s="42" t="s">
        <v>46</v>
      </c>
      <c r="AA61" s="136">
        <f t="shared" si="2"/>
        <v>99000</v>
      </c>
      <c r="AB61" s="39" t="s">
        <v>46</v>
      </c>
      <c r="AC61" s="36">
        <v>2</v>
      </c>
      <c r="AD61" s="36" t="s">
        <v>288</v>
      </c>
      <c r="AE61" s="36" t="s">
        <v>199</v>
      </c>
      <c r="AF61" s="36"/>
      <c r="AG61" s="36"/>
      <c r="AH61" s="36" t="s">
        <v>289</v>
      </c>
      <c r="AI61" s="36" t="s">
        <v>201</v>
      </c>
      <c r="AJ61" s="36" t="s">
        <v>201</v>
      </c>
      <c r="AK61" s="36"/>
      <c r="AL61" s="36"/>
      <c r="AM61" s="36"/>
      <c r="AN61" s="40"/>
      <c r="AO61" s="40"/>
      <c r="AP61" s="40"/>
      <c r="AQ61" s="41"/>
    </row>
    <row r="62" spans="1:43" ht="55.5" customHeight="1" x14ac:dyDescent="0.25">
      <c r="A62" s="34">
        <v>2019</v>
      </c>
      <c r="B62" s="35">
        <v>38</v>
      </c>
      <c r="C62" s="36"/>
      <c r="D62" s="107" t="s">
        <v>197</v>
      </c>
      <c r="E62" s="36" t="s">
        <v>315</v>
      </c>
      <c r="F62" s="36" t="s">
        <v>316</v>
      </c>
      <c r="G62" s="36"/>
      <c r="H62" s="36"/>
      <c r="I62" s="36" t="s">
        <v>309</v>
      </c>
      <c r="J62" s="109" t="s">
        <v>207</v>
      </c>
      <c r="K62" s="125">
        <v>876</v>
      </c>
      <c r="L62" s="36" t="s">
        <v>208</v>
      </c>
      <c r="M62" s="125">
        <v>1</v>
      </c>
      <c r="N62" s="36">
        <v>34406000000</v>
      </c>
      <c r="O62" s="36" t="s">
        <v>209</v>
      </c>
      <c r="P62" s="107" t="s">
        <v>197</v>
      </c>
      <c r="Q62" s="36" t="s">
        <v>230</v>
      </c>
      <c r="R62" s="36" t="s">
        <v>202</v>
      </c>
      <c r="S62" s="37"/>
      <c r="T62" s="111" t="s">
        <v>579</v>
      </c>
      <c r="U62" s="121" t="s">
        <v>592</v>
      </c>
      <c r="V62" s="131">
        <v>43507</v>
      </c>
      <c r="W62" s="131">
        <v>43508</v>
      </c>
      <c r="X62" s="131">
        <v>43830</v>
      </c>
      <c r="Y62" s="113">
        <v>46362.6</v>
      </c>
      <c r="Z62" s="126" t="s">
        <v>46</v>
      </c>
      <c r="AA62" s="136">
        <f t="shared" si="2"/>
        <v>46362.6</v>
      </c>
      <c r="AB62" s="39" t="s">
        <v>46</v>
      </c>
      <c r="AC62" s="36">
        <v>2</v>
      </c>
      <c r="AD62" s="36" t="s">
        <v>288</v>
      </c>
      <c r="AE62" s="36" t="s">
        <v>199</v>
      </c>
      <c r="AF62" s="36"/>
      <c r="AG62" s="36"/>
      <c r="AH62" s="36" t="s">
        <v>289</v>
      </c>
      <c r="AI62" s="36" t="s">
        <v>201</v>
      </c>
      <c r="AJ62" s="36" t="s">
        <v>201</v>
      </c>
      <c r="AK62" s="36"/>
      <c r="AL62" s="36"/>
      <c r="AM62" s="1"/>
      <c r="AN62" s="40"/>
      <c r="AO62" s="40"/>
      <c r="AP62" s="40"/>
      <c r="AQ62" s="41"/>
    </row>
    <row r="63" spans="1:43" ht="59.25" customHeight="1" x14ac:dyDescent="0.25">
      <c r="A63" s="34">
        <v>2019</v>
      </c>
      <c r="B63" s="35">
        <v>39</v>
      </c>
      <c r="C63" s="36"/>
      <c r="D63" s="107" t="s">
        <v>197</v>
      </c>
      <c r="E63" s="36" t="s">
        <v>315</v>
      </c>
      <c r="F63" s="36" t="s">
        <v>316</v>
      </c>
      <c r="G63" s="36"/>
      <c r="H63" s="36"/>
      <c r="I63" s="36" t="s">
        <v>310</v>
      </c>
      <c r="J63" s="109" t="s">
        <v>207</v>
      </c>
      <c r="K63" s="125">
        <v>876</v>
      </c>
      <c r="L63" s="36" t="s">
        <v>208</v>
      </c>
      <c r="M63" s="125">
        <v>1</v>
      </c>
      <c r="N63" s="36">
        <v>34406000000</v>
      </c>
      <c r="O63" s="36" t="s">
        <v>209</v>
      </c>
      <c r="P63" s="107" t="s">
        <v>197</v>
      </c>
      <c r="Q63" s="36" t="s">
        <v>230</v>
      </c>
      <c r="R63" s="36" t="s">
        <v>202</v>
      </c>
      <c r="S63" s="37"/>
      <c r="T63" s="111" t="s">
        <v>579</v>
      </c>
      <c r="U63" s="121" t="s">
        <v>592</v>
      </c>
      <c r="V63" s="131">
        <v>43507</v>
      </c>
      <c r="W63" s="131">
        <v>43508</v>
      </c>
      <c r="X63" s="131">
        <v>43830</v>
      </c>
      <c r="Y63" s="113">
        <v>39532</v>
      </c>
      <c r="Z63" s="42" t="s">
        <v>46</v>
      </c>
      <c r="AA63" s="136">
        <f t="shared" si="2"/>
        <v>39532</v>
      </c>
      <c r="AB63" s="39" t="s">
        <v>46</v>
      </c>
      <c r="AC63" s="36">
        <v>2</v>
      </c>
      <c r="AD63" s="36" t="s">
        <v>288</v>
      </c>
      <c r="AE63" s="36" t="s">
        <v>199</v>
      </c>
      <c r="AF63" s="36"/>
      <c r="AG63" s="36"/>
      <c r="AH63" s="36" t="s">
        <v>289</v>
      </c>
      <c r="AI63" s="36" t="s">
        <v>201</v>
      </c>
      <c r="AJ63" s="36" t="s">
        <v>201</v>
      </c>
      <c r="AK63" s="36"/>
      <c r="AL63" s="36"/>
      <c r="AM63" s="1"/>
      <c r="AN63" s="40"/>
      <c r="AO63" s="40"/>
      <c r="AP63" s="40"/>
      <c r="AQ63" s="41"/>
    </row>
    <row r="64" spans="1:43" ht="58.5" customHeight="1" x14ac:dyDescent="0.25">
      <c r="A64" s="34">
        <v>2019</v>
      </c>
      <c r="B64" s="35">
        <v>40</v>
      </c>
      <c r="C64" s="36"/>
      <c r="D64" s="107" t="s">
        <v>197</v>
      </c>
      <c r="E64" s="36" t="s">
        <v>220</v>
      </c>
      <c r="F64" s="36" t="s">
        <v>318</v>
      </c>
      <c r="G64" s="36"/>
      <c r="H64" s="36"/>
      <c r="I64" s="36" t="s">
        <v>314</v>
      </c>
      <c r="J64" s="109" t="s">
        <v>207</v>
      </c>
      <c r="K64" s="125">
        <v>876</v>
      </c>
      <c r="L64" s="36" t="s">
        <v>208</v>
      </c>
      <c r="M64" s="125">
        <v>1</v>
      </c>
      <c r="N64" s="36">
        <v>34406000000</v>
      </c>
      <c r="O64" s="36" t="s">
        <v>209</v>
      </c>
      <c r="P64" s="107" t="s">
        <v>197</v>
      </c>
      <c r="Q64" s="36" t="s">
        <v>230</v>
      </c>
      <c r="R64" s="36" t="s">
        <v>202</v>
      </c>
      <c r="S64" s="37"/>
      <c r="T64" s="110" t="s">
        <v>579</v>
      </c>
      <c r="U64" s="122" t="s">
        <v>592</v>
      </c>
      <c r="V64" s="117">
        <v>43507</v>
      </c>
      <c r="W64" s="117">
        <v>43508</v>
      </c>
      <c r="X64" s="131">
        <v>43830</v>
      </c>
      <c r="Y64" s="113">
        <v>72362.240000000005</v>
      </c>
      <c r="Z64" s="126" t="s">
        <v>46</v>
      </c>
      <c r="AA64" s="136">
        <f t="shared" si="2"/>
        <v>72362.240000000005</v>
      </c>
      <c r="AB64" s="39" t="s">
        <v>46</v>
      </c>
      <c r="AC64" s="36">
        <v>2</v>
      </c>
      <c r="AD64" s="36" t="s">
        <v>288</v>
      </c>
      <c r="AE64" s="36" t="s">
        <v>199</v>
      </c>
      <c r="AF64" s="36"/>
      <c r="AG64" s="36"/>
      <c r="AH64" s="36" t="s">
        <v>289</v>
      </c>
      <c r="AI64" s="36" t="s">
        <v>201</v>
      </c>
      <c r="AJ64" s="36" t="s">
        <v>201</v>
      </c>
      <c r="AK64" s="36"/>
      <c r="AL64" s="36"/>
      <c r="AM64" s="1"/>
      <c r="AN64" s="40"/>
      <c r="AO64" s="40"/>
      <c r="AP64" s="40"/>
      <c r="AQ64" s="41"/>
    </row>
    <row r="65" spans="1:43" ht="58.5" customHeight="1" x14ac:dyDescent="0.25">
      <c r="A65" s="34">
        <v>2019</v>
      </c>
      <c r="B65" s="35">
        <v>41</v>
      </c>
      <c r="C65" s="36"/>
      <c r="D65" s="107" t="s">
        <v>197</v>
      </c>
      <c r="E65" s="36" t="s">
        <v>331</v>
      </c>
      <c r="F65" s="114" t="s">
        <v>332</v>
      </c>
      <c r="G65" s="36"/>
      <c r="H65" s="36"/>
      <c r="I65" s="36" t="s">
        <v>678</v>
      </c>
      <c r="J65" s="109" t="s">
        <v>207</v>
      </c>
      <c r="K65" s="125">
        <v>876</v>
      </c>
      <c r="L65" s="36" t="s">
        <v>208</v>
      </c>
      <c r="M65" s="125">
        <v>1</v>
      </c>
      <c r="N65" s="36">
        <v>34406000000</v>
      </c>
      <c r="O65" s="36" t="s">
        <v>209</v>
      </c>
      <c r="P65" s="107" t="s">
        <v>197</v>
      </c>
      <c r="Q65" s="36" t="s">
        <v>230</v>
      </c>
      <c r="R65" s="36" t="s">
        <v>202</v>
      </c>
      <c r="S65" s="36"/>
      <c r="T65" s="110" t="s">
        <v>579</v>
      </c>
      <c r="U65" s="121" t="s">
        <v>601</v>
      </c>
      <c r="V65" s="131">
        <v>43511</v>
      </c>
      <c r="W65" s="131">
        <v>43511</v>
      </c>
      <c r="X65" s="131">
        <v>43830</v>
      </c>
      <c r="Y65" s="113">
        <v>19200</v>
      </c>
      <c r="Z65" s="43" t="s">
        <v>46</v>
      </c>
      <c r="AA65" s="136">
        <f t="shared" si="2"/>
        <v>19200</v>
      </c>
      <c r="AB65" s="39" t="s">
        <v>46</v>
      </c>
      <c r="AC65" s="36">
        <v>5</v>
      </c>
      <c r="AD65" s="36" t="s">
        <v>333</v>
      </c>
      <c r="AE65" s="36" t="s">
        <v>199</v>
      </c>
      <c r="AF65" s="36"/>
      <c r="AG65" s="36"/>
      <c r="AH65" s="36" t="s">
        <v>334</v>
      </c>
      <c r="AI65" s="36" t="s">
        <v>201</v>
      </c>
      <c r="AJ65" s="36" t="s">
        <v>201</v>
      </c>
      <c r="AK65" s="36"/>
      <c r="AL65" s="58"/>
      <c r="AM65" s="58"/>
      <c r="AN65" s="40"/>
      <c r="AO65" s="40"/>
      <c r="AP65" s="40"/>
      <c r="AQ65" s="41"/>
    </row>
    <row r="66" spans="1:43" ht="40.5" customHeight="1" x14ac:dyDescent="0.25">
      <c r="A66" s="34">
        <v>2019</v>
      </c>
      <c r="B66" s="35">
        <v>42</v>
      </c>
      <c r="C66" s="36"/>
      <c r="D66" s="107" t="s">
        <v>197</v>
      </c>
      <c r="E66" s="36" t="s">
        <v>346</v>
      </c>
      <c r="F66" s="36" t="s">
        <v>347</v>
      </c>
      <c r="G66" s="36"/>
      <c r="H66" s="36"/>
      <c r="I66" s="36" t="s">
        <v>364</v>
      </c>
      <c r="J66" s="39" t="s">
        <v>371</v>
      </c>
      <c r="K66" s="125">
        <v>876</v>
      </c>
      <c r="L66" s="36" t="s">
        <v>208</v>
      </c>
      <c r="M66" s="125">
        <v>1</v>
      </c>
      <c r="N66" s="36">
        <v>34406000000</v>
      </c>
      <c r="O66" s="36" t="s">
        <v>209</v>
      </c>
      <c r="P66" s="107" t="s">
        <v>197</v>
      </c>
      <c r="Q66" s="36" t="s">
        <v>230</v>
      </c>
      <c r="R66" s="36" t="s">
        <v>202</v>
      </c>
      <c r="S66" s="36"/>
      <c r="T66" s="110" t="s">
        <v>579</v>
      </c>
      <c r="U66" s="121" t="s">
        <v>601</v>
      </c>
      <c r="V66" s="131">
        <v>43511</v>
      </c>
      <c r="W66" s="131">
        <v>43512</v>
      </c>
      <c r="X66" s="131">
        <v>43830</v>
      </c>
      <c r="Y66" s="113">
        <v>89900</v>
      </c>
      <c r="Z66" s="127" t="s">
        <v>46</v>
      </c>
      <c r="AA66" s="136">
        <f t="shared" si="2"/>
        <v>89900</v>
      </c>
      <c r="AB66" s="39" t="s">
        <v>46</v>
      </c>
      <c r="AC66" s="36">
        <v>14</v>
      </c>
      <c r="AD66" s="36" t="s">
        <v>364</v>
      </c>
      <c r="AE66" s="36" t="s">
        <v>343</v>
      </c>
      <c r="AF66" s="36"/>
      <c r="AG66" s="36"/>
      <c r="AH66" s="36" t="s">
        <v>365</v>
      </c>
      <c r="AI66" s="36" t="s">
        <v>201</v>
      </c>
      <c r="AJ66" s="36" t="s">
        <v>201</v>
      </c>
      <c r="AK66" s="36"/>
      <c r="AL66" s="58"/>
      <c r="AM66" s="58"/>
      <c r="AN66" s="40"/>
      <c r="AO66" s="40"/>
      <c r="AP66" s="40"/>
      <c r="AQ66" s="41"/>
    </row>
    <row r="67" spans="1:43" ht="65.25" customHeight="1" x14ac:dyDescent="0.25">
      <c r="A67" s="34">
        <v>2019</v>
      </c>
      <c r="B67" s="35">
        <v>43</v>
      </c>
      <c r="C67" s="36"/>
      <c r="D67" s="107" t="s">
        <v>197</v>
      </c>
      <c r="E67" s="36" t="s">
        <v>326</v>
      </c>
      <c r="F67" s="36" t="s">
        <v>328</v>
      </c>
      <c r="G67" s="36"/>
      <c r="H67" s="36"/>
      <c r="I67" s="36" t="s">
        <v>322</v>
      </c>
      <c r="J67" s="109" t="s">
        <v>207</v>
      </c>
      <c r="K67" s="125">
        <v>876</v>
      </c>
      <c r="L67" s="36" t="s">
        <v>208</v>
      </c>
      <c r="M67" s="125">
        <v>1</v>
      </c>
      <c r="N67" s="36">
        <v>34406000000</v>
      </c>
      <c r="O67" s="36" t="s">
        <v>209</v>
      </c>
      <c r="P67" s="107" t="s">
        <v>197</v>
      </c>
      <c r="Q67" s="36" t="s">
        <v>230</v>
      </c>
      <c r="R67" s="36" t="s">
        <v>202</v>
      </c>
      <c r="S67" s="36"/>
      <c r="T67" s="110" t="s">
        <v>579</v>
      </c>
      <c r="U67" s="121" t="s">
        <v>596</v>
      </c>
      <c r="V67" s="131">
        <v>43521</v>
      </c>
      <c r="W67" s="131">
        <v>43522</v>
      </c>
      <c r="X67" s="131">
        <v>43830</v>
      </c>
      <c r="Y67" s="113">
        <v>73410</v>
      </c>
      <c r="Z67" s="55" t="s">
        <v>46</v>
      </c>
      <c r="AA67" s="136">
        <f t="shared" si="2"/>
        <v>73410</v>
      </c>
      <c r="AB67" s="39" t="s">
        <v>46</v>
      </c>
      <c r="AC67" s="36">
        <v>12</v>
      </c>
      <c r="AD67" s="36" t="s">
        <v>323</v>
      </c>
      <c r="AE67" s="36" t="s">
        <v>199</v>
      </c>
      <c r="AF67" s="36"/>
      <c r="AG67" s="36"/>
      <c r="AH67" s="36" t="s">
        <v>324</v>
      </c>
      <c r="AI67" s="36" t="s">
        <v>201</v>
      </c>
      <c r="AJ67" s="36" t="s">
        <v>201</v>
      </c>
      <c r="AK67" s="36"/>
      <c r="AL67" s="36"/>
      <c r="AM67" s="1"/>
      <c r="AN67" s="40"/>
      <c r="AO67" s="40"/>
      <c r="AP67" s="40"/>
      <c r="AQ67" s="41"/>
    </row>
    <row r="68" spans="1:43" ht="60.75" customHeight="1" x14ac:dyDescent="0.25">
      <c r="A68" s="34">
        <v>2019</v>
      </c>
      <c r="B68" s="35">
        <v>44</v>
      </c>
      <c r="C68" s="36"/>
      <c r="D68" s="107" t="s">
        <v>197</v>
      </c>
      <c r="E68" s="114" t="s">
        <v>599</v>
      </c>
      <c r="F68" s="114" t="s">
        <v>599</v>
      </c>
      <c r="G68" s="36"/>
      <c r="H68" s="36"/>
      <c r="I68" s="36" t="s">
        <v>600</v>
      </c>
      <c r="J68" s="109" t="s">
        <v>207</v>
      </c>
      <c r="K68" s="125">
        <v>876</v>
      </c>
      <c r="L68" s="36" t="s">
        <v>208</v>
      </c>
      <c r="M68" s="125">
        <v>1</v>
      </c>
      <c r="N68" s="36">
        <v>34406000000</v>
      </c>
      <c r="O68" s="36" t="s">
        <v>209</v>
      </c>
      <c r="P68" s="107" t="s">
        <v>197</v>
      </c>
      <c r="Q68" s="36" t="s">
        <v>230</v>
      </c>
      <c r="R68" s="36" t="s">
        <v>202</v>
      </c>
      <c r="S68" s="36"/>
      <c r="T68" s="110" t="s">
        <v>579</v>
      </c>
      <c r="U68" s="122" t="s">
        <v>582</v>
      </c>
      <c r="V68" s="132" t="s">
        <v>251</v>
      </c>
      <c r="W68" s="131">
        <v>43466</v>
      </c>
      <c r="X68" s="131">
        <v>43830</v>
      </c>
      <c r="Y68" s="113">
        <v>53000</v>
      </c>
      <c r="Z68" s="126" t="s">
        <v>46</v>
      </c>
      <c r="AA68" s="136">
        <f t="shared" si="2"/>
        <v>53000</v>
      </c>
      <c r="AB68" s="39" t="s">
        <v>46</v>
      </c>
      <c r="AC68" s="36"/>
      <c r="AD68" s="36" t="s">
        <v>597</v>
      </c>
      <c r="AE68" s="36" t="s">
        <v>199</v>
      </c>
      <c r="AF68" s="36"/>
      <c r="AG68" s="36"/>
      <c r="AH68" s="36" t="s">
        <v>598</v>
      </c>
      <c r="AI68" s="36" t="s">
        <v>201</v>
      </c>
      <c r="AJ68" s="36" t="s">
        <v>201</v>
      </c>
      <c r="AK68" s="36"/>
      <c r="AL68" s="36"/>
      <c r="AM68" s="1"/>
      <c r="AN68" s="40"/>
      <c r="AO68" s="40"/>
      <c r="AP68" s="40"/>
      <c r="AQ68" s="41"/>
    </row>
    <row r="69" spans="1:43" ht="58.5" customHeight="1" x14ac:dyDescent="0.25">
      <c r="A69" s="34">
        <v>2019</v>
      </c>
      <c r="B69" s="35">
        <v>45</v>
      </c>
      <c r="C69" s="36"/>
      <c r="D69" s="107" t="s">
        <v>197</v>
      </c>
      <c r="E69" s="36" t="s">
        <v>270</v>
      </c>
      <c r="F69" s="36" t="s">
        <v>273</v>
      </c>
      <c r="G69" s="36"/>
      <c r="H69" s="36"/>
      <c r="I69" s="36" t="s">
        <v>272</v>
      </c>
      <c r="J69" s="109" t="s">
        <v>207</v>
      </c>
      <c r="K69" s="125">
        <v>876</v>
      </c>
      <c r="L69" s="36" t="s">
        <v>208</v>
      </c>
      <c r="M69" s="125">
        <v>1</v>
      </c>
      <c r="N69" s="36">
        <v>34406000000</v>
      </c>
      <c r="O69" s="36" t="s">
        <v>209</v>
      </c>
      <c r="P69" s="107" t="s">
        <v>197</v>
      </c>
      <c r="Q69" s="36" t="s">
        <v>230</v>
      </c>
      <c r="R69" s="36" t="s">
        <v>202</v>
      </c>
      <c r="S69" s="36"/>
      <c r="T69" s="110" t="s">
        <v>579</v>
      </c>
      <c r="U69" s="122" t="s">
        <v>582</v>
      </c>
      <c r="V69" s="132" t="s">
        <v>251</v>
      </c>
      <c r="W69" s="117">
        <v>43466</v>
      </c>
      <c r="X69" s="131">
        <v>43830</v>
      </c>
      <c r="Y69" s="113">
        <v>35000</v>
      </c>
      <c r="Z69" s="42" t="s">
        <v>46</v>
      </c>
      <c r="AA69" s="136">
        <f t="shared" si="2"/>
        <v>35000</v>
      </c>
      <c r="AB69" s="39" t="s">
        <v>46</v>
      </c>
      <c r="AC69" s="36">
        <v>11</v>
      </c>
      <c r="AD69" s="36" t="s">
        <v>265</v>
      </c>
      <c r="AE69" s="36" t="s">
        <v>199</v>
      </c>
      <c r="AF69" s="36"/>
      <c r="AG69" s="36"/>
      <c r="AH69" s="36" t="s">
        <v>267</v>
      </c>
      <c r="AI69" s="36" t="s">
        <v>201</v>
      </c>
      <c r="AJ69" s="36" t="s">
        <v>201</v>
      </c>
      <c r="AK69" s="36"/>
      <c r="AL69" s="36"/>
      <c r="AM69" s="1"/>
      <c r="AN69" s="40"/>
      <c r="AO69" s="40"/>
      <c r="AP69" s="40"/>
      <c r="AQ69" s="41"/>
    </row>
    <row r="70" spans="1:43" ht="62.25" customHeight="1" x14ac:dyDescent="0.25">
      <c r="A70" s="34">
        <v>2019</v>
      </c>
      <c r="B70" s="35">
        <v>46</v>
      </c>
      <c r="C70" s="36"/>
      <c r="D70" s="107" t="s">
        <v>197</v>
      </c>
      <c r="E70" s="36" t="s">
        <v>297</v>
      </c>
      <c r="F70" s="36" t="s">
        <v>298</v>
      </c>
      <c r="G70" s="36"/>
      <c r="H70" s="36"/>
      <c r="I70" s="36" t="s">
        <v>299</v>
      </c>
      <c r="J70" s="109" t="s">
        <v>207</v>
      </c>
      <c r="K70" s="125">
        <v>876</v>
      </c>
      <c r="L70" s="36" t="s">
        <v>208</v>
      </c>
      <c r="M70" s="125">
        <v>1</v>
      </c>
      <c r="N70" s="36">
        <v>34406000000</v>
      </c>
      <c r="O70" s="36" t="s">
        <v>209</v>
      </c>
      <c r="P70" s="107" t="s">
        <v>197</v>
      </c>
      <c r="Q70" s="36" t="s">
        <v>230</v>
      </c>
      <c r="R70" s="36" t="s">
        <v>202</v>
      </c>
      <c r="S70" s="37"/>
      <c r="T70" s="110" t="s">
        <v>579</v>
      </c>
      <c r="U70" s="122" t="s">
        <v>582</v>
      </c>
      <c r="V70" s="132" t="s">
        <v>251</v>
      </c>
      <c r="W70" s="117">
        <v>43466</v>
      </c>
      <c r="X70" s="131">
        <v>43830</v>
      </c>
      <c r="Y70" s="113">
        <v>68600</v>
      </c>
      <c r="Z70" s="43" t="s">
        <v>46</v>
      </c>
      <c r="AA70" s="136">
        <f t="shared" si="2"/>
        <v>68600</v>
      </c>
      <c r="AB70" s="39" t="s">
        <v>46</v>
      </c>
      <c r="AC70" s="36">
        <v>2</v>
      </c>
      <c r="AD70" s="36" t="s">
        <v>288</v>
      </c>
      <c r="AE70" s="36" t="s">
        <v>199</v>
      </c>
      <c r="AF70" s="36"/>
      <c r="AG70" s="36"/>
      <c r="AH70" s="36" t="s">
        <v>289</v>
      </c>
      <c r="AI70" s="36" t="s">
        <v>201</v>
      </c>
      <c r="AJ70" s="36" t="s">
        <v>201</v>
      </c>
      <c r="AK70" s="36"/>
      <c r="AL70" s="58"/>
      <c r="AM70" s="58"/>
      <c r="AN70" s="40"/>
      <c r="AO70" s="40"/>
      <c r="AP70" s="40"/>
      <c r="AQ70" s="41"/>
    </row>
    <row r="71" spans="1:43" ht="58.5" customHeight="1" x14ac:dyDescent="0.25">
      <c r="A71" s="34">
        <v>2019</v>
      </c>
      <c r="B71" s="35">
        <v>47</v>
      </c>
      <c r="C71" s="36"/>
      <c r="D71" s="107" t="s">
        <v>197</v>
      </c>
      <c r="E71" s="36" t="s">
        <v>297</v>
      </c>
      <c r="F71" s="36" t="s">
        <v>298</v>
      </c>
      <c r="G71" s="36"/>
      <c r="H71" s="36"/>
      <c r="I71" s="36" t="s">
        <v>300</v>
      </c>
      <c r="J71" s="109" t="s">
        <v>207</v>
      </c>
      <c r="K71" s="125">
        <v>876</v>
      </c>
      <c r="L71" s="36" t="s">
        <v>208</v>
      </c>
      <c r="M71" s="125">
        <v>1</v>
      </c>
      <c r="N71" s="36">
        <v>34406000000</v>
      </c>
      <c r="O71" s="36" t="s">
        <v>209</v>
      </c>
      <c r="P71" s="107" t="s">
        <v>197</v>
      </c>
      <c r="Q71" s="36" t="s">
        <v>230</v>
      </c>
      <c r="R71" s="36" t="s">
        <v>202</v>
      </c>
      <c r="S71" s="37"/>
      <c r="T71" s="110" t="s">
        <v>579</v>
      </c>
      <c r="U71" s="122" t="s">
        <v>582</v>
      </c>
      <c r="V71" s="132" t="s">
        <v>251</v>
      </c>
      <c r="W71" s="117">
        <v>43466</v>
      </c>
      <c r="X71" s="131">
        <v>43830</v>
      </c>
      <c r="Y71" s="113">
        <v>17200</v>
      </c>
      <c r="Z71" s="55" t="s">
        <v>46</v>
      </c>
      <c r="AA71" s="136">
        <f t="shared" si="2"/>
        <v>17200</v>
      </c>
      <c r="AB71" s="39" t="s">
        <v>46</v>
      </c>
      <c r="AC71" s="36">
        <v>2</v>
      </c>
      <c r="AD71" s="36" t="s">
        <v>288</v>
      </c>
      <c r="AE71" s="36" t="s">
        <v>199</v>
      </c>
      <c r="AF71" s="36"/>
      <c r="AG71" s="36"/>
      <c r="AH71" s="36" t="s">
        <v>289</v>
      </c>
      <c r="AI71" s="36" t="s">
        <v>201</v>
      </c>
      <c r="AJ71" s="36" t="s">
        <v>201</v>
      </c>
      <c r="AK71" s="36"/>
      <c r="AL71" s="36"/>
      <c r="AM71" s="1"/>
      <c r="AN71" s="40"/>
      <c r="AO71" s="40"/>
      <c r="AP71" s="40"/>
      <c r="AQ71" s="41"/>
    </row>
    <row r="72" spans="1:43" ht="42" customHeight="1" x14ac:dyDescent="0.25">
      <c r="A72" s="34">
        <v>2019</v>
      </c>
      <c r="B72" s="35">
        <v>48</v>
      </c>
      <c r="C72" s="36"/>
      <c r="D72" s="107" t="s">
        <v>197</v>
      </c>
      <c r="E72" s="36" t="s">
        <v>663</v>
      </c>
      <c r="F72" s="36" t="s">
        <v>664</v>
      </c>
      <c r="G72" s="36"/>
      <c r="H72" s="36"/>
      <c r="I72" s="36" t="s">
        <v>415</v>
      </c>
      <c r="J72" s="39" t="s">
        <v>371</v>
      </c>
      <c r="K72" s="125">
        <v>876</v>
      </c>
      <c r="L72" s="36" t="s">
        <v>208</v>
      </c>
      <c r="M72" s="125">
        <v>1</v>
      </c>
      <c r="N72" s="36">
        <v>34406000000</v>
      </c>
      <c r="O72" s="36" t="s">
        <v>209</v>
      </c>
      <c r="P72" s="107" t="s">
        <v>197</v>
      </c>
      <c r="Q72" s="36" t="s">
        <v>230</v>
      </c>
      <c r="R72" s="36" t="s">
        <v>202</v>
      </c>
      <c r="S72" s="36"/>
      <c r="T72" s="110" t="s">
        <v>579</v>
      </c>
      <c r="U72" s="122" t="s">
        <v>582</v>
      </c>
      <c r="V72" s="132" t="s">
        <v>251</v>
      </c>
      <c r="W72" s="117">
        <v>43466</v>
      </c>
      <c r="X72" s="131">
        <v>43830</v>
      </c>
      <c r="Y72" s="113">
        <v>24000</v>
      </c>
      <c r="Z72" s="42" t="s">
        <v>46</v>
      </c>
      <c r="AA72" s="136">
        <f>Y72</f>
        <v>24000</v>
      </c>
      <c r="AB72" s="39" t="s">
        <v>46</v>
      </c>
      <c r="AC72" s="36">
        <v>12</v>
      </c>
      <c r="AD72" s="36" t="s">
        <v>418</v>
      </c>
      <c r="AE72" s="36" t="s">
        <v>343</v>
      </c>
      <c r="AF72" s="36"/>
      <c r="AG72" s="36"/>
      <c r="AH72" s="36" t="s">
        <v>419</v>
      </c>
      <c r="AI72" s="36" t="s">
        <v>201</v>
      </c>
      <c r="AJ72" s="36" t="s">
        <v>201</v>
      </c>
      <c r="AK72" s="36"/>
      <c r="AL72" s="36"/>
      <c r="AM72" s="1"/>
      <c r="AN72" s="40"/>
      <c r="AO72" s="40"/>
      <c r="AP72" s="40"/>
      <c r="AQ72" s="41"/>
    </row>
    <row r="73" spans="1:43" ht="55.5" customHeight="1" x14ac:dyDescent="0.25">
      <c r="A73" s="34">
        <v>2019</v>
      </c>
      <c r="B73" s="35">
        <v>49</v>
      </c>
      <c r="C73" s="36"/>
      <c r="D73" s="107" t="s">
        <v>197</v>
      </c>
      <c r="E73" s="36" t="s">
        <v>586</v>
      </c>
      <c r="F73" s="114" t="s">
        <v>587</v>
      </c>
      <c r="G73" s="36"/>
      <c r="H73" s="36"/>
      <c r="I73" s="36" t="s">
        <v>585</v>
      </c>
      <c r="J73" s="109" t="s">
        <v>207</v>
      </c>
      <c r="K73" s="125">
        <v>876</v>
      </c>
      <c r="L73" s="36" t="s">
        <v>208</v>
      </c>
      <c r="M73" s="125">
        <v>1</v>
      </c>
      <c r="N73" s="36">
        <v>34406000000</v>
      </c>
      <c r="O73" s="36" t="s">
        <v>209</v>
      </c>
      <c r="P73" s="107" t="s">
        <v>197</v>
      </c>
      <c r="Q73" s="36" t="s">
        <v>230</v>
      </c>
      <c r="R73" s="36" t="s">
        <v>202</v>
      </c>
      <c r="S73" s="36"/>
      <c r="T73" s="110" t="s">
        <v>579</v>
      </c>
      <c r="U73" s="122" t="s">
        <v>582</v>
      </c>
      <c r="V73" s="132" t="s">
        <v>251</v>
      </c>
      <c r="W73" s="117">
        <v>43466</v>
      </c>
      <c r="X73" s="131">
        <v>43830</v>
      </c>
      <c r="Y73" s="113">
        <v>18050</v>
      </c>
      <c r="Z73" s="55" t="s">
        <v>46</v>
      </c>
      <c r="AA73" s="136">
        <f>+Y73</f>
        <v>18050</v>
      </c>
      <c r="AB73" s="39" t="s">
        <v>46</v>
      </c>
      <c r="AC73" s="36">
        <v>11</v>
      </c>
      <c r="AD73" s="36" t="s">
        <v>265</v>
      </c>
      <c r="AE73" s="36" t="s">
        <v>199</v>
      </c>
      <c r="AF73" s="36"/>
      <c r="AG73" s="36"/>
      <c r="AH73" s="36" t="s">
        <v>267</v>
      </c>
      <c r="AI73" s="36" t="s">
        <v>201</v>
      </c>
      <c r="AJ73" s="36" t="s">
        <v>201</v>
      </c>
      <c r="AK73" s="36"/>
      <c r="AL73" s="36"/>
      <c r="AM73" s="1"/>
      <c r="AN73" s="40"/>
      <c r="AO73" s="40"/>
      <c r="AP73" s="40"/>
      <c r="AQ73" s="41"/>
    </row>
    <row r="74" spans="1:43" ht="54.75" customHeight="1" x14ac:dyDescent="0.25">
      <c r="A74" s="34">
        <v>2019</v>
      </c>
      <c r="B74" s="35">
        <v>50</v>
      </c>
      <c r="C74" s="36"/>
      <c r="D74" s="107" t="s">
        <v>197</v>
      </c>
      <c r="E74" s="36" t="s">
        <v>363</v>
      </c>
      <c r="F74" s="36" t="s">
        <v>363</v>
      </c>
      <c r="G74" s="36"/>
      <c r="H74" s="36"/>
      <c r="I74" s="36" t="s">
        <v>369</v>
      </c>
      <c r="J74" s="39" t="s">
        <v>371</v>
      </c>
      <c r="K74" s="125">
        <v>876</v>
      </c>
      <c r="L74" s="36" t="s">
        <v>208</v>
      </c>
      <c r="M74" s="125">
        <v>1</v>
      </c>
      <c r="N74" s="36">
        <v>34406000000</v>
      </c>
      <c r="O74" s="36" t="s">
        <v>209</v>
      </c>
      <c r="P74" s="107" t="s">
        <v>197</v>
      </c>
      <c r="Q74" s="36" t="s">
        <v>230</v>
      </c>
      <c r="R74" s="36" t="s">
        <v>202</v>
      </c>
      <c r="S74" s="36"/>
      <c r="T74" s="111" t="s">
        <v>579</v>
      </c>
      <c r="U74" s="121" t="s">
        <v>582</v>
      </c>
      <c r="V74" s="131" t="s">
        <v>251</v>
      </c>
      <c r="W74" s="131">
        <v>43466</v>
      </c>
      <c r="X74" s="131">
        <v>43830</v>
      </c>
      <c r="Y74" s="113">
        <v>50000</v>
      </c>
      <c r="Z74" s="42" t="s">
        <v>46</v>
      </c>
      <c r="AA74" s="136">
        <f>+Y74</f>
        <v>50000</v>
      </c>
      <c r="AB74" s="39" t="s">
        <v>46</v>
      </c>
      <c r="AC74" s="36">
        <v>14</v>
      </c>
      <c r="AD74" s="36" t="s">
        <v>367</v>
      </c>
      <c r="AE74" s="36" t="s">
        <v>343</v>
      </c>
      <c r="AF74" s="36"/>
      <c r="AG74" s="36"/>
      <c r="AH74" s="36" t="s">
        <v>368</v>
      </c>
      <c r="AI74" s="36" t="s">
        <v>201</v>
      </c>
      <c r="AJ74" s="36" t="s">
        <v>201</v>
      </c>
      <c r="AK74" s="36"/>
      <c r="AL74" s="36"/>
      <c r="AM74" s="1"/>
      <c r="AN74" s="40"/>
      <c r="AO74" s="40"/>
      <c r="AP74" s="40"/>
      <c r="AQ74" s="41"/>
    </row>
    <row r="75" spans="1:43" ht="70.5" customHeight="1" x14ac:dyDescent="0.25">
      <c r="A75" s="34">
        <v>2019</v>
      </c>
      <c r="B75" s="35">
        <v>51</v>
      </c>
      <c r="C75" s="36"/>
      <c r="D75" s="107" t="s">
        <v>197</v>
      </c>
      <c r="E75" s="36" t="s">
        <v>606</v>
      </c>
      <c r="F75" s="36" t="s">
        <v>607</v>
      </c>
      <c r="G75" s="36"/>
      <c r="H75" s="36"/>
      <c r="I75" s="36" t="s">
        <v>605</v>
      </c>
      <c r="J75" s="39" t="s">
        <v>371</v>
      </c>
      <c r="K75" s="125">
        <v>876</v>
      </c>
      <c r="L75" s="36" t="s">
        <v>208</v>
      </c>
      <c r="M75" s="125">
        <v>1</v>
      </c>
      <c r="N75" s="36">
        <v>34406000000</v>
      </c>
      <c r="O75" s="36" t="s">
        <v>209</v>
      </c>
      <c r="P75" s="107" t="s">
        <v>197</v>
      </c>
      <c r="Q75" s="36" t="s">
        <v>230</v>
      </c>
      <c r="R75" s="36" t="s">
        <v>202</v>
      </c>
      <c r="S75" s="36"/>
      <c r="T75" s="111" t="s">
        <v>579</v>
      </c>
      <c r="U75" s="121" t="s">
        <v>582</v>
      </c>
      <c r="V75" s="131" t="s">
        <v>251</v>
      </c>
      <c r="W75" s="131">
        <v>43466</v>
      </c>
      <c r="X75" s="131">
        <v>43830</v>
      </c>
      <c r="Y75" s="152">
        <v>98000</v>
      </c>
      <c r="Z75" s="55" t="s">
        <v>46</v>
      </c>
      <c r="AA75" s="137">
        <f>+Y75</f>
        <v>98000</v>
      </c>
      <c r="AB75" s="39" t="s">
        <v>46</v>
      </c>
      <c r="AC75" s="112" t="s">
        <v>388</v>
      </c>
      <c r="AD75" s="36" t="s">
        <v>342</v>
      </c>
      <c r="AE75" s="36" t="s">
        <v>343</v>
      </c>
      <c r="AF75" s="36"/>
      <c r="AG75" s="36"/>
      <c r="AH75" s="36" t="s">
        <v>344</v>
      </c>
      <c r="AI75" s="36" t="s">
        <v>201</v>
      </c>
      <c r="AJ75" s="36" t="s">
        <v>201</v>
      </c>
      <c r="AK75" s="36"/>
      <c r="AL75" s="36"/>
      <c r="AM75" s="1"/>
      <c r="AN75" s="40"/>
      <c r="AO75" s="40"/>
      <c r="AP75" s="40"/>
      <c r="AQ75" s="41"/>
    </row>
    <row r="76" spans="1:43" ht="40.5" customHeight="1" x14ac:dyDescent="0.25">
      <c r="A76" s="34">
        <v>2019</v>
      </c>
      <c r="B76" s="35">
        <v>52</v>
      </c>
      <c r="C76" s="36"/>
      <c r="D76" s="107" t="s">
        <v>197</v>
      </c>
      <c r="E76" s="36" t="s">
        <v>438</v>
      </c>
      <c r="F76" s="36" t="s">
        <v>439</v>
      </c>
      <c r="G76" s="36"/>
      <c r="H76" s="36"/>
      <c r="I76" s="36" t="s">
        <v>701</v>
      </c>
      <c r="J76" s="39" t="s">
        <v>371</v>
      </c>
      <c r="K76" s="125">
        <v>876</v>
      </c>
      <c r="L76" s="36" t="s">
        <v>208</v>
      </c>
      <c r="M76" s="125">
        <v>1</v>
      </c>
      <c r="N76" s="36">
        <v>34406000000</v>
      </c>
      <c r="O76" s="36" t="s">
        <v>209</v>
      </c>
      <c r="P76" s="107" t="s">
        <v>197</v>
      </c>
      <c r="Q76" s="36" t="s">
        <v>241</v>
      </c>
      <c r="R76" s="36" t="s">
        <v>202</v>
      </c>
      <c r="S76" s="36"/>
      <c r="T76" s="111" t="s">
        <v>579</v>
      </c>
      <c r="U76" s="121" t="s">
        <v>582</v>
      </c>
      <c r="V76" s="131" t="s">
        <v>251</v>
      </c>
      <c r="W76" s="131">
        <v>43497</v>
      </c>
      <c r="X76" s="131">
        <v>43830</v>
      </c>
      <c r="Y76" s="152">
        <v>159600</v>
      </c>
      <c r="Z76" s="42" t="s">
        <v>46</v>
      </c>
      <c r="AA76" s="137">
        <v>159600</v>
      </c>
      <c r="AB76" s="39" t="s">
        <v>46</v>
      </c>
      <c r="AC76" s="112">
        <v>12</v>
      </c>
      <c r="AD76" s="36" t="s">
        <v>441</v>
      </c>
      <c r="AE76" s="36" t="s">
        <v>343</v>
      </c>
      <c r="AF76" s="36"/>
      <c r="AG76" s="36"/>
      <c r="AH76" s="36" t="s">
        <v>444</v>
      </c>
      <c r="AI76" s="36" t="s">
        <v>201</v>
      </c>
      <c r="AJ76" s="36" t="s">
        <v>201</v>
      </c>
      <c r="AK76" s="36"/>
      <c r="AL76" s="36"/>
      <c r="AM76" s="36"/>
      <c r="AN76" s="40"/>
      <c r="AO76" s="40"/>
      <c r="AP76" s="40"/>
      <c r="AQ76" s="41"/>
    </row>
    <row r="77" spans="1:43" ht="43.5" customHeight="1" x14ac:dyDescent="0.25">
      <c r="A77" s="34">
        <v>2019</v>
      </c>
      <c r="B77" s="35">
        <v>53</v>
      </c>
      <c r="C77" s="36"/>
      <c r="D77" s="107" t="s">
        <v>197</v>
      </c>
      <c r="E77" s="36" t="s">
        <v>420</v>
      </c>
      <c r="F77" s="36" t="s">
        <v>420</v>
      </c>
      <c r="G77" s="36"/>
      <c r="H77" s="36"/>
      <c r="I77" s="36" t="s">
        <v>686</v>
      </c>
      <c r="J77" s="39" t="s">
        <v>371</v>
      </c>
      <c r="K77" s="125">
        <v>877</v>
      </c>
      <c r="L77" s="36" t="s">
        <v>208</v>
      </c>
      <c r="M77" s="125">
        <v>1</v>
      </c>
      <c r="N77" s="36">
        <v>34406000000</v>
      </c>
      <c r="O77" s="36" t="s">
        <v>209</v>
      </c>
      <c r="P77" s="107" t="s">
        <v>197</v>
      </c>
      <c r="Q77" s="36" t="s">
        <v>241</v>
      </c>
      <c r="R77" s="36" t="s">
        <v>202</v>
      </c>
      <c r="S77" s="36"/>
      <c r="T77" s="111" t="s">
        <v>579</v>
      </c>
      <c r="U77" s="121" t="s">
        <v>582</v>
      </c>
      <c r="V77" s="131" t="s">
        <v>251</v>
      </c>
      <c r="W77" s="131">
        <v>43497</v>
      </c>
      <c r="X77" s="131">
        <v>43830</v>
      </c>
      <c r="Y77" s="38">
        <v>40000</v>
      </c>
      <c r="Z77" s="126" t="s">
        <v>46</v>
      </c>
      <c r="AA77" s="37">
        <f>+Y77</f>
        <v>40000</v>
      </c>
      <c r="AB77" s="39" t="s">
        <v>46</v>
      </c>
      <c r="AC77" s="36">
        <v>12</v>
      </c>
      <c r="AD77" s="36" t="s">
        <v>424</v>
      </c>
      <c r="AE77" s="36" t="s">
        <v>343</v>
      </c>
      <c r="AF77" s="36"/>
      <c r="AG77" s="36"/>
      <c r="AH77" s="36" t="s">
        <v>425</v>
      </c>
      <c r="AI77" s="36" t="s">
        <v>201</v>
      </c>
      <c r="AJ77" s="36" t="s">
        <v>201</v>
      </c>
      <c r="AK77" s="36"/>
      <c r="AL77" s="36"/>
      <c r="AM77" s="1"/>
      <c r="AN77" s="40"/>
      <c r="AO77" s="40"/>
      <c r="AP77" s="40"/>
      <c r="AQ77" s="41"/>
    </row>
    <row r="78" spans="1:43" ht="45.75" customHeight="1" x14ac:dyDescent="0.25">
      <c r="A78" s="34">
        <v>2019</v>
      </c>
      <c r="B78" s="35">
        <v>54</v>
      </c>
      <c r="C78" s="36"/>
      <c r="D78" s="107" t="s">
        <v>197</v>
      </c>
      <c r="E78" s="36" t="s">
        <v>422</v>
      </c>
      <c r="F78" s="36" t="s">
        <v>422</v>
      </c>
      <c r="G78" s="36"/>
      <c r="H78" s="36"/>
      <c r="I78" s="36" t="s">
        <v>622</v>
      </c>
      <c r="J78" s="39" t="s">
        <v>371</v>
      </c>
      <c r="K78" s="125">
        <v>876</v>
      </c>
      <c r="L78" s="36" t="s">
        <v>208</v>
      </c>
      <c r="M78" s="125">
        <v>1</v>
      </c>
      <c r="N78" s="36">
        <v>34406000000</v>
      </c>
      <c r="O78" s="36" t="s">
        <v>209</v>
      </c>
      <c r="P78" s="107" t="s">
        <v>197</v>
      </c>
      <c r="Q78" s="116" t="s">
        <v>241</v>
      </c>
      <c r="R78" s="116" t="s">
        <v>202</v>
      </c>
      <c r="S78" s="116"/>
      <c r="T78" s="110" t="s">
        <v>579</v>
      </c>
      <c r="U78" s="121" t="s">
        <v>582</v>
      </c>
      <c r="V78" s="131" t="s">
        <v>251</v>
      </c>
      <c r="W78" s="131">
        <v>43466</v>
      </c>
      <c r="X78" s="131">
        <v>43830</v>
      </c>
      <c r="Y78" s="113">
        <v>73140</v>
      </c>
      <c r="Z78" s="55" t="s">
        <v>46</v>
      </c>
      <c r="AA78" s="136">
        <f>Y78</f>
        <v>73140</v>
      </c>
      <c r="AB78" s="39" t="s">
        <v>46</v>
      </c>
      <c r="AC78" s="36">
        <v>12</v>
      </c>
      <c r="AD78" s="36" t="s">
        <v>428</v>
      </c>
      <c r="AE78" s="36" t="s">
        <v>343</v>
      </c>
      <c r="AF78" s="36"/>
      <c r="AG78" s="36"/>
      <c r="AH78" s="36" t="s">
        <v>429</v>
      </c>
      <c r="AI78" s="36" t="s">
        <v>201</v>
      </c>
      <c r="AJ78" s="36" t="s">
        <v>201</v>
      </c>
      <c r="AK78" s="36"/>
      <c r="AL78" s="36"/>
      <c r="AM78" s="1"/>
      <c r="AN78" s="40"/>
      <c r="AO78" s="40"/>
      <c r="AP78" s="40"/>
      <c r="AQ78" s="41"/>
    </row>
    <row r="79" spans="1:43" ht="41.25" customHeight="1" x14ac:dyDescent="0.25">
      <c r="A79" s="34">
        <v>2019</v>
      </c>
      <c r="B79" s="35">
        <v>55</v>
      </c>
      <c r="C79" s="36"/>
      <c r="D79" s="107" t="s">
        <v>197</v>
      </c>
      <c r="E79" s="36" t="s">
        <v>644</v>
      </c>
      <c r="F79" s="36" t="s">
        <v>645</v>
      </c>
      <c r="G79" s="36"/>
      <c r="H79" s="36"/>
      <c r="I79" s="36" t="s">
        <v>641</v>
      </c>
      <c r="J79" s="39" t="s">
        <v>371</v>
      </c>
      <c r="K79" s="125">
        <v>877</v>
      </c>
      <c r="L79" s="36" t="s">
        <v>208</v>
      </c>
      <c r="M79" s="125">
        <v>1</v>
      </c>
      <c r="N79" s="36">
        <v>34406000000</v>
      </c>
      <c r="O79" s="36" t="s">
        <v>209</v>
      </c>
      <c r="P79" s="107" t="s">
        <v>197</v>
      </c>
      <c r="Q79" s="116" t="s">
        <v>241</v>
      </c>
      <c r="R79" s="116" t="s">
        <v>202</v>
      </c>
      <c r="S79" s="116"/>
      <c r="T79" s="110" t="s">
        <v>579</v>
      </c>
      <c r="U79" s="121" t="s">
        <v>582</v>
      </c>
      <c r="V79" s="131" t="s">
        <v>251</v>
      </c>
      <c r="W79" s="131">
        <v>43466</v>
      </c>
      <c r="X79" s="131">
        <v>43830</v>
      </c>
      <c r="Y79" s="113">
        <v>12000</v>
      </c>
      <c r="Z79" s="42" t="s">
        <v>46</v>
      </c>
      <c r="AA79" s="136">
        <f>Y79</f>
        <v>12000</v>
      </c>
      <c r="AB79" s="39" t="s">
        <v>46</v>
      </c>
      <c r="AC79" s="36">
        <v>12</v>
      </c>
      <c r="AD79" s="36" t="s">
        <v>642</v>
      </c>
      <c r="AE79" s="36" t="s">
        <v>343</v>
      </c>
      <c r="AF79" s="36"/>
      <c r="AG79" s="36"/>
      <c r="AH79" s="36" t="s">
        <v>643</v>
      </c>
      <c r="AI79" s="36" t="s">
        <v>201</v>
      </c>
      <c r="AJ79" s="36" t="s">
        <v>201</v>
      </c>
      <c r="AK79" s="36"/>
      <c r="AL79" s="36"/>
      <c r="AM79" s="1"/>
      <c r="AN79" s="40"/>
      <c r="AO79" s="40"/>
      <c r="AP79" s="40"/>
      <c r="AQ79" s="41"/>
    </row>
    <row r="80" spans="1:43" ht="46.5" customHeight="1" x14ac:dyDescent="0.25">
      <c r="A80" s="34">
        <v>2019</v>
      </c>
      <c r="B80" s="35">
        <v>56</v>
      </c>
      <c r="C80" s="36"/>
      <c r="D80" s="107" t="s">
        <v>197</v>
      </c>
      <c r="E80" s="36" t="s">
        <v>220</v>
      </c>
      <c r="F80" s="36" t="s">
        <v>282</v>
      </c>
      <c r="G80" s="36"/>
      <c r="H80" s="36"/>
      <c r="I80" s="36" t="s">
        <v>284</v>
      </c>
      <c r="J80" s="109" t="s">
        <v>207</v>
      </c>
      <c r="K80" s="125">
        <v>876</v>
      </c>
      <c r="L80" s="36" t="s">
        <v>208</v>
      </c>
      <c r="M80" s="125">
        <v>1</v>
      </c>
      <c r="N80" s="36">
        <v>34406000000</v>
      </c>
      <c r="O80" s="36" t="s">
        <v>209</v>
      </c>
      <c r="P80" s="107" t="s">
        <v>197</v>
      </c>
      <c r="Q80" s="36" t="s">
        <v>241</v>
      </c>
      <c r="R80" s="36" t="s">
        <v>202</v>
      </c>
      <c r="S80" s="36"/>
      <c r="T80" s="110" t="s">
        <v>579</v>
      </c>
      <c r="U80" s="122" t="s">
        <v>582</v>
      </c>
      <c r="V80" s="132" t="s">
        <v>251</v>
      </c>
      <c r="W80" s="117">
        <v>43466</v>
      </c>
      <c r="X80" s="131">
        <v>43830</v>
      </c>
      <c r="Y80" s="113">
        <f>40720*0.9659</f>
        <v>39331.447999999997</v>
      </c>
      <c r="Z80" s="43" t="s">
        <v>46</v>
      </c>
      <c r="AA80" s="136">
        <f t="shared" ref="AA80:AA94" si="3">+Y80</f>
        <v>39331.447999999997</v>
      </c>
      <c r="AB80" s="39" t="s">
        <v>46</v>
      </c>
      <c r="AC80" s="134" t="s">
        <v>223</v>
      </c>
      <c r="AD80" s="36" t="s">
        <v>236</v>
      </c>
      <c r="AE80" s="36" t="s">
        <v>199</v>
      </c>
      <c r="AF80" s="36"/>
      <c r="AG80" s="36"/>
      <c r="AH80" s="36" t="s">
        <v>235</v>
      </c>
      <c r="AI80" s="36" t="s">
        <v>201</v>
      </c>
      <c r="AJ80" s="36" t="s">
        <v>201</v>
      </c>
      <c r="AK80" s="36"/>
      <c r="AL80" s="58"/>
      <c r="AM80" s="58"/>
      <c r="AN80" s="40"/>
      <c r="AO80" s="40"/>
      <c r="AP80" s="40"/>
      <c r="AQ80" s="41"/>
    </row>
    <row r="81" spans="1:43" ht="60.75" customHeight="1" x14ac:dyDescent="0.25">
      <c r="A81" s="34">
        <v>2019</v>
      </c>
      <c r="B81" s="35">
        <v>57</v>
      </c>
      <c r="C81" s="36"/>
      <c r="D81" s="107" t="s">
        <v>197</v>
      </c>
      <c r="E81" s="36" t="s">
        <v>286</v>
      </c>
      <c r="F81" s="36" t="s">
        <v>286</v>
      </c>
      <c r="G81" s="36"/>
      <c r="H81" s="36"/>
      <c r="I81" s="36" t="s">
        <v>536</v>
      </c>
      <c r="J81" s="109" t="s">
        <v>207</v>
      </c>
      <c r="K81" s="125">
        <v>876</v>
      </c>
      <c r="L81" s="36" t="s">
        <v>208</v>
      </c>
      <c r="M81" s="125">
        <v>1</v>
      </c>
      <c r="N81" s="36">
        <v>34406000000</v>
      </c>
      <c r="O81" s="36" t="s">
        <v>209</v>
      </c>
      <c r="P81" s="107" t="s">
        <v>197</v>
      </c>
      <c r="Q81" s="36" t="s">
        <v>241</v>
      </c>
      <c r="R81" s="36" t="s">
        <v>202</v>
      </c>
      <c r="S81" s="36"/>
      <c r="T81" s="110" t="s">
        <v>579</v>
      </c>
      <c r="U81" s="122" t="s">
        <v>582</v>
      </c>
      <c r="V81" s="132" t="s">
        <v>251</v>
      </c>
      <c r="W81" s="117">
        <v>43466</v>
      </c>
      <c r="X81" s="131">
        <v>43830</v>
      </c>
      <c r="Y81" s="113">
        <v>27200</v>
      </c>
      <c r="Z81" s="43" t="s">
        <v>46</v>
      </c>
      <c r="AA81" s="136">
        <f t="shared" si="3"/>
        <v>27200</v>
      </c>
      <c r="AB81" s="39" t="s">
        <v>46</v>
      </c>
      <c r="AC81" s="36">
        <v>2</v>
      </c>
      <c r="AD81" s="36" t="s">
        <v>288</v>
      </c>
      <c r="AE81" s="36" t="s">
        <v>199</v>
      </c>
      <c r="AF81" s="36"/>
      <c r="AG81" s="36"/>
      <c r="AH81" s="36" t="s">
        <v>289</v>
      </c>
      <c r="AI81" s="36" t="s">
        <v>201</v>
      </c>
      <c r="AJ81" s="36" t="s">
        <v>201</v>
      </c>
      <c r="AK81" s="36"/>
      <c r="AL81" s="58"/>
      <c r="AM81" s="58"/>
      <c r="AN81" s="40"/>
      <c r="AO81" s="40"/>
      <c r="AP81" s="40"/>
      <c r="AQ81" s="41"/>
    </row>
    <row r="82" spans="1:43" ht="48.75" customHeight="1" x14ac:dyDescent="0.25">
      <c r="A82" s="34">
        <v>2019</v>
      </c>
      <c r="B82" s="35">
        <v>58</v>
      </c>
      <c r="C82" s="36"/>
      <c r="D82" s="107" t="s">
        <v>197</v>
      </c>
      <c r="E82" s="36" t="s">
        <v>353</v>
      </c>
      <c r="F82" s="36" t="s">
        <v>353</v>
      </c>
      <c r="G82" s="36"/>
      <c r="H82" s="36"/>
      <c r="I82" s="36" t="s">
        <v>514</v>
      </c>
      <c r="J82" s="39" t="s">
        <v>371</v>
      </c>
      <c r="K82" s="125">
        <v>876</v>
      </c>
      <c r="L82" s="36" t="s">
        <v>208</v>
      </c>
      <c r="M82" s="125">
        <v>1</v>
      </c>
      <c r="N82" s="36">
        <v>34406000000</v>
      </c>
      <c r="O82" s="36" t="s">
        <v>209</v>
      </c>
      <c r="P82" s="107" t="s">
        <v>197</v>
      </c>
      <c r="Q82" s="36" t="s">
        <v>241</v>
      </c>
      <c r="R82" s="36" t="s">
        <v>202</v>
      </c>
      <c r="S82" s="36"/>
      <c r="T82" s="110" t="s">
        <v>579</v>
      </c>
      <c r="U82" s="122" t="s">
        <v>582</v>
      </c>
      <c r="V82" s="132" t="s">
        <v>251</v>
      </c>
      <c r="W82" s="117">
        <v>43466</v>
      </c>
      <c r="X82" s="131">
        <v>43830</v>
      </c>
      <c r="Y82" s="113">
        <v>64800</v>
      </c>
      <c r="Z82" s="55" t="s">
        <v>46</v>
      </c>
      <c r="AA82" s="136">
        <f t="shared" si="3"/>
        <v>64800</v>
      </c>
      <c r="AB82" s="39" t="s">
        <v>46</v>
      </c>
      <c r="AC82" s="36">
        <v>14</v>
      </c>
      <c r="AD82" s="36" t="s">
        <v>504</v>
      </c>
      <c r="AE82" s="36" t="s">
        <v>343</v>
      </c>
      <c r="AF82" s="36"/>
      <c r="AG82" s="36"/>
      <c r="AH82" s="36" t="s">
        <v>506</v>
      </c>
      <c r="AI82" s="36" t="s">
        <v>201</v>
      </c>
      <c r="AJ82" s="36" t="s">
        <v>201</v>
      </c>
      <c r="AK82" s="36"/>
      <c r="AL82" s="36"/>
      <c r="AM82" s="1"/>
      <c r="AN82" s="40"/>
      <c r="AO82" s="40"/>
      <c r="AP82" s="40"/>
      <c r="AQ82" s="41"/>
    </row>
    <row r="83" spans="1:43" s="199" customFormat="1" ht="51.75" customHeight="1" x14ac:dyDescent="0.25">
      <c r="A83" s="34">
        <v>2019</v>
      </c>
      <c r="B83" s="35">
        <v>59</v>
      </c>
      <c r="C83" s="36"/>
      <c r="D83" s="107" t="s">
        <v>197</v>
      </c>
      <c r="E83" s="36" t="s">
        <v>250</v>
      </c>
      <c r="F83" s="36" t="s">
        <v>231</v>
      </c>
      <c r="G83" s="36"/>
      <c r="H83" s="36"/>
      <c r="I83" s="36" t="s">
        <v>249</v>
      </c>
      <c r="J83" s="109" t="s">
        <v>207</v>
      </c>
      <c r="K83" s="125">
        <v>876</v>
      </c>
      <c r="L83" s="36" t="s">
        <v>208</v>
      </c>
      <c r="M83" s="135">
        <v>1</v>
      </c>
      <c r="N83" s="116">
        <v>34406000000</v>
      </c>
      <c r="O83" s="116" t="s">
        <v>209</v>
      </c>
      <c r="P83" s="123" t="s">
        <v>197</v>
      </c>
      <c r="Q83" s="116" t="s">
        <v>241</v>
      </c>
      <c r="R83" s="116" t="s">
        <v>202</v>
      </c>
      <c r="S83" s="116"/>
      <c r="T83" s="110" t="s">
        <v>579</v>
      </c>
      <c r="U83" s="122" t="s">
        <v>582</v>
      </c>
      <c r="V83" s="132" t="s">
        <v>251</v>
      </c>
      <c r="W83" s="117">
        <v>43466</v>
      </c>
      <c r="X83" s="117">
        <v>43830</v>
      </c>
      <c r="Y83" s="113">
        <f>45549.8*0.9659</f>
        <v>43996.551820000001</v>
      </c>
      <c r="Z83" s="202" t="s">
        <v>46</v>
      </c>
      <c r="AA83" s="136">
        <f t="shared" si="3"/>
        <v>43996.551820000001</v>
      </c>
      <c r="AB83" s="39" t="s">
        <v>46</v>
      </c>
      <c r="AC83" s="134" t="s">
        <v>223</v>
      </c>
      <c r="AD83" s="36" t="s">
        <v>236</v>
      </c>
      <c r="AE83" s="36" t="s">
        <v>199</v>
      </c>
      <c r="AF83" s="36"/>
      <c r="AG83" s="36"/>
      <c r="AH83" s="36" t="s">
        <v>235</v>
      </c>
      <c r="AI83" s="36" t="s">
        <v>201</v>
      </c>
      <c r="AJ83" s="36" t="s">
        <v>201</v>
      </c>
      <c r="AK83" s="36"/>
      <c r="AL83" s="36"/>
      <c r="AM83" s="36"/>
      <c r="AN83" s="40"/>
      <c r="AO83" s="40"/>
      <c r="AP83" s="40"/>
      <c r="AQ83" s="41"/>
    </row>
    <row r="84" spans="1:43" s="199" customFormat="1" ht="51.75" customHeight="1" x14ac:dyDescent="0.25">
      <c r="A84" s="187">
        <v>2019</v>
      </c>
      <c r="B84" s="35">
        <v>60</v>
      </c>
      <c r="C84" s="188"/>
      <c r="D84" s="189" t="s">
        <v>197</v>
      </c>
      <c r="E84" s="188" t="s">
        <v>522</v>
      </c>
      <c r="F84" s="188" t="s">
        <v>522</v>
      </c>
      <c r="G84" s="188"/>
      <c r="H84" s="188"/>
      <c r="I84" s="188" t="s">
        <v>521</v>
      </c>
      <c r="J84" s="135" t="s">
        <v>371</v>
      </c>
      <c r="K84" s="135">
        <v>876</v>
      </c>
      <c r="L84" s="188" t="s">
        <v>208</v>
      </c>
      <c r="M84" s="135">
        <v>1</v>
      </c>
      <c r="N84" s="188">
        <v>34406000000</v>
      </c>
      <c r="O84" s="188" t="s">
        <v>209</v>
      </c>
      <c r="P84" s="189" t="s">
        <v>197</v>
      </c>
      <c r="Q84" s="188" t="s">
        <v>241</v>
      </c>
      <c r="R84" s="188" t="s">
        <v>202</v>
      </c>
      <c r="S84" s="188"/>
      <c r="T84" s="190" t="s">
        <v>579</v>
      </c>
      <c r="U84" s="191" t="s">
        <v>582</v>
      </c>
      <c r="V84" s="192" t="s">
        <v>251</v>
      </c>
      <c r="W84" s="193">
        <v>43466</v>
      </c>
      <c r="X84" s="193">
        <v>43830</v>
      </c>
      <c r="Y84" s="194">
        <v>144000</v>
      </c>
      <c r="Z84" s="195" t="s">
        <v>46</v>
      </c>
      <c r="AA84" s="196">
        <f t="shared" si="3"/>
        <v>144000</v>
      </c>
      <c r="AB84" s="135" t="s">
        <v>46</v>
      </c>
      <c r="AC84" s="188">
        <v>14</v>
      </c>
      <c r="AD84" s="188" t="s">
        <v>523</v>
      </c>
      <c r="AE84" s="188" t="s">
        <v>343</v>
      </c>
      <c r="AF84" s="188"/>
      <c r="AG84" s="188"/>
      <c r="AH84" s="188" t="s">
        <v>524</v>
      </c>
      <c r="AI84" s="188" t="s">
        <v>201</v>
      </c>
      <c r="AJ84" s="188" t="s">
        <v>201</v>
      </c>
      <c r="AK84" s="188"/>
      <c r="AL84" s="188"/>
      <c r="AM84" s="188"/>
      <c r="AN84" s="197"/>
      <c r="AO84" s="197"/>
      <c r="AP84" s="197"/>
      <c r="AQ84" s="198"/>
    </row>
    <row r="85" spans="1:43" ht="46.5" customHeight="1" x14ac:dyDescent="0.25">
      <c r="A85" s="187">
        <v>2019</v>
      </c>
      <c r="B85" s="35">
        <v>61</v>
      </c>
      <c r="C85" s="188"/>
      <c r="D85" s="189" t="s">
        <v>197</v>
      </c>
      <c r="E85" s="188" t="s">
        <v>522</v>
      </c>
      <c r="F85" s="188" t="s">
        <v>522</v>
      </c>
      <c r="G85" s="188"/>
      <c r="H85" s="188"/>
      <c r="I85" s="188" t="s">
        <v>633</v>
      </c>
      <c r="J85" s="135" t="s">
        <v>371</v>
      </c>
      <c r="K85" s="135">
        <v>877</v>
      </c>
      <c r="L85" s="188" t="s">
        <v>208</v>
      </c>
      <c r="M85" s="135">
        <v>1</v>
      </c>
      <c r="N85" s="188">
        <v>34406000000</v>
      </c>
      <c r="O85" s="188" t="s">
        <v>209</v>
      </c>
      <c r="P85" s="189" t="s">
        <v>197</v>
      </c>
      <c r="Q85" s="188" t="s">
        <v>241</v>
      </c>
      <c r="R85" s="188" t="s">
        <v>202</v>
      </c>
      <c r="S85" s="188"/>
      <c r="T85" s="190" t="s">
        <v>579</v>
      </c>
      <c r="U85" s="191" t="s">
        <v>582</v>
      </c>
      <c r="V85" s="192" t="s">
        <v>251</v>
      </c>
      <c r="W85" s="193">
        <v>43466</v>
      </c>
      <c r="X85" s="193">
        <v>43830</v>
      </c>
      <c r="Y85" s="194">
        <v>771640</v>
      </c>
      <c r="Z85" s="195" t="s">
        <v>46</v>
      </c>
      <c r="AA85" s="196">
        <f t="shared" si="3"/>
        <v>771640</v>
      </c>
      <c r="AB85" s="135" t="s">
        <v>46</v>
      </c>
      <c r="AC85" s="188">
        <v>14</v>
      </c>
      <c r="AD85" s="188" t="s">
        <v>634</v>
      </c>
      <c r="AE85" s="188" t="s">
        <v>343</v>
      </c>
      <c r="AF85" s="188"/>
      <c r="AG85" s="188"/>
      <c r="AH85" s="188" t="s">
        <v>635</v>
      </c>
      <c r="AI85" s="188" t="s">
        <v>201</v>
      </c>
      <c r="AJ85" s="188" t="s">
        <v>201</v>
      </c>
      <c r="AK85" s="188"/>
      <c r="AL85" s="188"/>
      <c r="AM85" s="188"/>
      <c r="AN85" s="197"/>
      <c r="AO85" s="197"/>
      <c r="AP85" s="197"/>
      <c r="AQ85" s="198"/>
    </row>
    <row r="86" spans="1:43" ht="51.75" customHeight="1" x14ac:dyDescent="0.25">
      <c r="A86" s="34">
        <v>2019</v>
      </c>
      <c r="B86" s="35">
        <v>62</v>
      </c>
      <c r="C86" s="36"/>
      <c r="D86" s="107" t="s">
        <v>197</v>
      </c>
      <c r="E86" s="36" t="s">
        <v>275</v>
      </c>
      <c r="F86" s="114" t="s">
        <v>275</v>
      </c>
      <c r="G86" s="36"/>
      <c r="H86" s="36"/>
      <c r="I86" s="36" t="s">
        <v>274</v>
      </c>
      <c r="J86" s="109" t="s">
        <v>207</v>
      </c>
      <c r="K86" s="125">
        <v>876</v>
      </c>
      <c r="L86" s="36" t="s">
        <v>208</v>
      </c>
      <c r="M86" s="125">
        <v>1</v>
      </c>
      <c r="N86" s="36">
        <v>34406000000</v>
      </c>
      <c r="O86" s="36" t="s">
        <v>209</v>
      </c>
      <c r="P86" s="107" t="s">
        <v>197</v>
      </c>
      <c r="Q86" s="36" t="s">
        <v>241</v>
      </c>
      <c r="R86" s="36" t="s">
        <v>202</v>
      </c>
      <c r="S86" s="36"/>
      <c r="T86" s="110" t="s">
        <v>579</v>
      </c>
      <c r="U86" s="122" t="s">
        <v>582</v>
      </c>
      <c r="V86" s="132" t="s">
        <v>251</v>
      </c>
      <c r="W86" s="117">
        <v>43466</v>
      </c>
      <c r="X86" s="131">
        <v>43830</v>
      </c>
      <c r="Y86" s="113">
        <v>20000</v>
      </c>
      <c r="Z86" s="42" t="s">
        <v>46</v>
      </c>
      <c r="AA86" s="136">
        <f t="shared" si="3"/>
        <v>20000</v>
      </c>
      <c r="AB86" s="39" t="s">
        <v>46</v>
      </c>
      <c r="AC86" s="36">
        <v>11</v>
      </c>
      <c r="AD86" s="36" t="s">
        <v>265</v>
      </c>
      <c r="AE86" s="36" t="s">
        <v>199</v>
      </c>
      <c r="AF86" s="36"/>
      <c r="AG86" s="36"/>
      <c r="AH86" s="36" t="s">
        <v>267</v>
      </c>
      <c r="AI86" s="36" t="s">
        <v>201</v>
      </c>
      <c r="AJ86" s="36" t="s">
        <v>201</v>
      </c>
      <c r="AK86" s="36"/>
      <c r="AL86" s="36"/>
      <c r="AM86" s="36"/>
      <c r="AN86" s="40"/>
      <c r="AO86" s="40"/>
      <c r="AP86" s="40"/>
      <c r="AQ86" s="41"/>
    </row>
    <row r="87" spans="1:43" ht="57.75" customHeight="1" x14ac:dyDescent="0.25">
      <c r="A87" s="34">
        <v>2019</v>
      </c>
      <c r="B87" s="35">
        <v>63</v>
      </c>
      <c r="C87" s="36"/>
      <c r="D87" s="107" t="s">
        <v>197</v>
      </c>
      <c r="E87" s="114" t="s">
        <v>275</v>
      </c>
      <c r="F87" s="149" t="s">
        <v>275</v>
      </c>
      <c r="G87" s="36"/>
      <c r="H87" s="36"/>
      <c r="I87" s="36" t="s">
        <v>583</v>
      </c>
      <c r="J87" s="109" t="s">
        <v>207</v>
      </c>
      <c r="K87" s="125">
        <v>876</v>
      </c>
      <c r="L87" s="36" t="s">
        <v>208</v>
      </c>
      <c r="M87" s="125">
        <v>1</v>
      </c>
      <c r="N87" s="36">
        <v>34406000000</v>
      </c>
      <c r="O87" s="36" t="s">
        <v>209</v>
      </c>
      <c r="P87" s="107" t="s">
        <v>197</v>
      </c>
      <c r="Q87" s="36" t="s">
        <v>241</v>
      </c>
      <c r="R87" s="36" t="s">
        <v>202</v>
      </c>
      <c r="S87" s="36"/>
      <c r="T87" s="110" t="s">
        <v>579</v>
      </c>
      <c r="U87" s="122" t="s">
        <v>582</v>
      </c>
      <c r="V87" s="132" t="s">
        <v>251</v>
      </c>
      <c r="W87" s="117">
        <v>43466</v>
      </c>
      <c r="X87" s="131">
        <v>43830</v>
      </c>
      <c r="Y87" s="113">
        <v>45000</v>
      </c>
      <c r="Z87" s="43" t="s">
        <v>46</v>
      </c>
      <c r="AA87" s="136">
        <f t="shared" si="3"/>
        <v>45000</v>
      </c>
      <c r="AB87" s="39" t="s">
        <v>46</v>
      </c>
      <c r="AC87" s="36">
        <v>11</v>
      </c>
      <c r="AD87" s="36" t="s">
        <v>265</v>
      </c>
      <c r="AE87" s="36" t="s">
        <v>199</v>
      </c>
      <c r="AF87" s="36"/>
      <c r="AG87" s="36"/>
      <c r="AH87" s="36" t="s">
        <v>267</v>
      </c>
      <c r="AI87" s="36" t="s">
        <v>201</v>
      </c>
      <c r="AJ87" s="36" t="s">
        <v>201</v>
      </c>
      <c r="AK87" s="36"/>
      <c r="AL87" s="58"/>
      <c r="AM87" s="58"/>
      <c r="AN87" s="40"/>
      <c r="AO87" s="40"/>
      <c r="AP87" s="40"/>
      <c r="AQ87" s="41"/>
    </row>
    <row r="88" spans="1:43" ht="57.75" customHeight="1" x14ac:dyDescent="0.25">
      <c r="A88" s="34">
        <v>2019</v>
      </c>
      <c r="B88" s="35">
        <v>64</v>
      </c>
      <c r="C88" s="36"/>
      <c r="D88" s="107" t="s">
        <v>197</v>
      </c>
      <c r="E88" s="36" t="s">
        <v>301</v>
      </c>
      <c r="F88" s="36" t="s">
        <v>302</v>
      </c>
      <c r="G88" s="36"/>
      <c r="H88" s="36"/>
      <c r="I88" s="36" t="s">
        <v>533</v>
      </c>
      <c r="J88" s="109" t="s">
        <v>207</v>
      </c>
      <c r="K88" s="125">
        <v>876</v>
      </c>
      <c r="L88" s="36" t="s">
        <v>208</v>
      </c>
      <c r="M88" s="125">
        <v>1</v>
      </c>
      <c r="N88" s="36">
        <v>34406000000</v>
      </c>
      <c r="O88" s="36" t="s">
        <v>209</v>
      </c>
      <c r="P88" s="107" t="s">
        <v>197</v>
      </c>
      <c r="Q88" s="36" t="s">
        <v>241</v>
      </c>
      <c r="R88" s="36" t="s">
        <v>202</v>
      </c>
      <c r="S88" s="37"/>
      <c r="T88" s="110" t="s">
        <v>579</v>
      </c>
      <c r="U88" s="122" t="s">
        <v>582</v>
      </c>
      <c r="V88" s="132" t="s">
        <v>251</v>
      </c>
      <c r="W88" s="117">
        <v>43466</v>
      </c>
      <c r="X88" s="131">
        <v>43830</v>
      </c>
      <c r="Y88" s="113">
        <v>107485</v>
      </c>
      <c r="Z88" s="55" t="s">
        <v>46</v>
      </c>
      <c r="AA88" s="136">
        <f t="shared" si="3"/>
        <v>107485</v>
      </c>
      <c r="AB88" s="39" t="s">
        <v>46</v>
      </c>
      <c r="AC88" s="36">
        <v>2</v>
      </c>
      <c r="AD88" s="36" t="s">
        <v>288</v>
      </c>
      <c r="AE88" s="36" t="s">
        <v>199</v>
      </c>
      <c r="AF88" s="36"/>
      <c r="AG88" s="36"/>
      <c r="AH88" s="36" t="s">
        <v>289</v>
      </c>
      <c r="AI88" s="36" t="s">
        <v>201</v>
      </c>
      <c r="AJ88" s="36" t="s">
        <v>201</v>
      </c>
      <c r="AK88" s="36"/>
      <c r="AL88" s="36"/>
      <c r="AM88" s="1"/>
      <c r="AN88" s="40"/>
      <c r="AO88" s="40"/>
      <c r="AP88" s="40"/>
      <c r="AQ88" s="41"/>
    </row>
    <row r="89" spans="1:43" ht="60.75" customHeight="1" x14ac:dyDescent="0.25">
      <c r="A89" s="34">
        <v>2019</v>
      </c>
      <c r="B89" s="35">
        <v>65</v>
      </c>
      <c r="C89" s="36"/>
      <c r="D89" s="107" t="s">
        <v>197</v>
      </c>
      <c r="E89" s="36" t="s">
        <v>307</v>
      </c>
      <c r="F89" s="36" t="s">
        <v>308</v>
      </c>
      <c r="G89" s="36"/>
      <c r="H89" s="36"/>
      <c r="I89" s="36" t="s">
        <v>306</v>
      </c>
      <c r="J89" s="109" t="s">
        <v>207</v>
      </c>
      <c r="K89" s="125">
        <v>876</v>
      </c>
      <c r="L89" s="36" t="s">
        <v>208</v>
      </c>
      <c r="M89" s="125">
        <v>1</v>
      </c>
      <c r="N89" s="36">
        <v>34406000000</v>
      </c>
      <c r="O89" s="36" t="s">
        <v>209</v>
      </c>
      <c r="P89" s="107" t="s">
        <v>197</v>
      </c>
      <c r="Q89" s="36" t="s">
        <v>241</v>
      </c>
      <c r="R89" s="36" t="s">
        <v>202</v>
      </c>
      <c r="S89" s="36"/>
      <c r="T89" s="110" t="s">
        <v>579</v>
      </c>
      <c r="U89" s="122" t="s">
        <v>582</v>
      </c>
      <c r="V89" s="132" t="s">
        <v>251</v>
      </c>
      <c r="W89" s="117">
        <v>43466</v>
      </c>
      <c r="X89" s="131">
        <v>43830</v>
      </c>
      <c r="Y89" s="113">
        <v>90000</v>
      </c>
      <c r="Z89" s="42" t="s">
        <v>46</v>
      </c>
      <c r="AA89" s="136">
        <f t="shared" si="3"/>
        <v>90000</v>
      </c>
      <c r="AB89" s="39" t="s">
        <v>46</v>
      </c>
      <c r="AC89" s="36">
        <v>2</v>
      </c>
      <c r="AD89" s="36" t="s">
        <v>288</v>
      </c>
      <c r="AE89" s="36" t="s">
        <v>199</v>
      </c>
      <c r="AF89" s="36"/>
      <c r="AG89" s="36"/>
      <c r="AH89" s="36" t="s">
        <v>289</v>
      </c>
      <c r="AI89" s="36" t="s">
        <v>201</v>
      </c>
      <c r="AJ89" s="36" t="s">
        <v>201</v>
      </c>
      <c r="AK89" s="36"/>
      <c r="AL89" s="36"/>
      <c r="AM89" s="1"/>
      <c r="AN89" s="40"/>
      <c r="AO89" s="40"/>
      <c r="AP89" s="40"/>
      <c r="AQ89" s="41"/>
    </row>
    <row r="90" spans="1:43" ht="58.5" customHeight="1" x14ac:dyDescent="0.25">
      <c r="A90" s="34">
        <v>2019</v>
      </c>
      <c r="B90" s="35">
        <v>66</v>
      </c>
      <c r="C90" s="36"/>
      <c r="D90" s="107" t="s">
        <v>197</v>
      </c>
      <c r="E90" s="36" t="s">
        <v>315</v>
      </c>
      <c r="F90" s="36" t="s">
        <v>317</v>
      </c>
      <c r="G90" s="36"/>
      <c r="H90" s="36"/>
      <c r="I90" s="36" t="s">
        <v>311</v>
      </c>
      <c r="J90" s="109" t="s">
        <v>207</v>
      </c>
      <c r="K90" s="125">
        <v>876</v>
      </c>
      <c r="L90" s="36" t="s">
        <v>208</v>
      </c>
      <c r="M90" s="125">
        <v>1</v>
      </c>
      <c r="N90" s="36">
        <v>34406000000</v>
      </c>
      <c r="O90" s="36" t="s">
        <v>209</v>
      </c>
      <c r="P90" s="107" t="s">
        <v>197</v>
      </c>
      <c r="Q90" s="36" t="s">
        <v>241</v>
      </c>
      <c r="R90" s="36" t="s">
        <v>202</v>
      </c>
      <c r="S90" s="37"/>
      <c r="T90" s="110" t="s">
        <v>579</v>
      </c>
      <c r="U90" s="122" t="s">
        <v>582</v>
      </c>
      <c r="V90" s="132" t="s">
        <v>251</v>
      </c>
      <c r="W90" s="117">
        <v>43466</v>
      </c>
      <c r="X90" s="131">
        <v>43830</v>
      </c>
      <c r="Y90" s="113">
        <v>21031</v>
      </c>
      <c r="Z90" s="42" t="s">
        <v>46</v>
      </c>
      <c r="AA90" s="136">
        <f t="shared" si="3"/>
        <v>21031</v>
      </c>
      <c r="AB90" s="39" t="s">
        <v>46</v>
      </c>
      <c r="AC90" s="36">
        <v>2</v>
      </c>
      <c r="AD90" s="36" t="s">
        <v>288</v>
      </c>
      <c r="AE90" s="36" t="s">
        <v>199</v>
      </c>
      <c r="AF90" s="36"/>
      <c r="AG90" s="36"/>
      <c r="AH90" s="36" t="s">
        <v>289</v>
      </c>
      <c r="AI90" s="36" t="s">
        <v>201</v>
      </c>
      <c r="AJ90" s="36" t="s">
        <v>201</v>
      </c>
      <c r="AK90" s="36"/>
      <c r="AL90" s="36"/>
      <c r="AM90" s="1"/>
      <c r="AN90" s="40"/>
      <c r="AO90" s="40"/>
      <c r="AP90" s="40"/>
      <c r="AQ90" s="41"/>
    </row>
    <row r="91" spans="1:43" ht="59.25" customHeight="1" x14ac:dyDescent="0.25">
      <c r="A91" s="34">
        <v>2019</v>
      </c>
      <c r="B91" s="35">
        <v>67</v>
      </c>
      <c r="C91" s="36"/>
      <c r="D91" s="107" t="s">
        <v>197</v>
      </c>
      <c r="E91" s="36" t="s">
        <v>315</v>
      </c>
      <c r="F91" s="36" t="s">
        <v>320</v>
      </c>
      <c r="G91" s="36"/>
      <c r="H91" s="36"/>
      <c r="I91" s="36" t="s">
        <v>313</v>
      </c>
      <c r="J91" s="109" t="s">
        <v>207</v>
      </c>
      <c r="K91" s="125">
        <v>876</v>
      </c>
      <c r="L91" s="36" t="s">
        <v>208</v>
      </c>
      <c r="M91" s="125">
        <v>1</v>
      </c>
      <c r="N91" s="36">
        <v>34406000000</v>
      </c>
      <c r="O91" s="36" t="s">
        <v>209</v>
      </c>
      <c r="P91" s="107" t="s">
        <v>197</v>
      </c>
      <c r="Q91" s="36" t="s">
        <v>241</v>
      </c>
      <c r="R91" s="36" t="s">
        <v>202</v>
      </c>
      <c r="S91" s="37"/>
      <c r="T91" s="110" t="s">
        <v>579</v>
      </c>
      <c r="U91" s="122" t="s">
        <v>582</v>
      </c>
      <c r="V91" s="132" t="s">
        <v>251</v>
      </c>
      <c r="W91" s="117">
        <v>43466</v>
      </c>
      <c r="X91" s="131">
        <v>43830</v>
      </c>
      <c r="Y91" s="113">
        <v>26703</v>
      </c>
      <c r="Z91" s="55" t="s">
        <v>46</v>
      </c>
      <c r="AA91" s="136">
        <f t="shared" si="3"/>
        <v>26703</v>
      </c>
      <c r="AB91" s="39" t="s">
        <v>46</v>
      </c>
      <c r="AC91" s="36">
        <v>2</v>
      </c>
      <c r="AD91" s="36" t="s">
        <v>288</v>
      </c>
      <c r="AE91" s="36" t="s">
        <v>199</v>
      </c>
      <c r="AF91" s="36"/>
      <c r="AG91" s="36"/>
      <c r="AH91" s="36" t="s">
        <v>289</v>
      </c>
      <c r="AI91" s="36" t="s">
        <v>201</v>
      </c>
      <c r="AJ91" s="36" t="s">
        <v>201</v>
      </c>
      <c r="AK91" s="36"/>
      <c r="AL91" s="36"/>
      <c r="AM91" s="1"/>
      <c r="AN91" s="40"/>
      <c r="AO91" s="40"/>
      <c r="AP91" s="40"/>
      <c r="AQ91" s="41"/>
    </row>
    <row r="92" spans="1:43" ht="56.25" customHeight="1" x14ac:dyDescent="0.25">
      <c r="A92" s="34">
        <v>2019</v>
      </c>
      <c r="B92" s="35">
        <v>68</v>
      </c>
      <c r="C92" s="36"/>
      <c r="D92" s="107" t="s">
        <v>197</v>
      </c>
      <c r="E92" s="36" t="s">
        <v>331</v>
      </c>
      <c r="F92" s="36" t="s">
        <v>332</v>
      </c>
      <c r="G92" s="36"/>
      <c r="H92" s="36"/>
      <c r="I92" s="36" t="s">
        <v>330</v>
      </c>
      <c r="J92" s="109" t="s">
        <v>207</v>
      </c>
      <c r="K92" s="125">
        <v>876</v>
      </c>
      <c r="L92" s="36" t="s">
        <v>208</v>
      </c>
      <c r="M92" s="125">
        <v>1</v>
      </c>
      <c r="N92" s="36">
        <v>34406000000</v>
      </c>
      <c r="O92" s="36" t="s">
        <v>209</v>
      </c>
      <c r="P92" s="107" t="s">
        <v>197</v>
      </c>
      <c r="Q92" s="36" t="s">
        <v>241</v>
      </c>
      <c r="R92" s="36" t="s">
        <v>202</v>
      </c>
      <c r="S92" s="36"/>
      <c r="T92" s="110" t="s">
        <v>579</v>
      </c>
      <c r="U92" s="122" t="s">
        <v>582</v>
      </c>
      <c r="V92" s="132" t="s">
        <v>251</v>
      </c>
      <c r="W92" s="117">
        <v>43466</v>
      </c>
      <c r="X92" s="131">
        <v>43830</v>
      </c>
      <c r="Y92" s="113">
        <v>144000</v>
      </c>
      <c r="Z92" s="42" t="s">
        <v>46</v>
      </c>
      <c r="AA92" s="136">
        <f t="shared" si="3"/>
        <v>144000</v>
      </c>
      <c r="AB92" s="39" t="s">
        <v>46</v>
      </c>
      <c r="AC92" s="36">
        <v>5</v>
      </c>
      <c r="AD92" s="36" t="s">
        <v>337</v>
      </c>
      <c r="AE92" s="36" t="s">
        <v>199</v>
      </c>
      <c r="AF92" s="36"/>
      <c r="AG92" s="36"/>
      <c r="AH92" s="36" t="s">
        <v>338</v>
      </c>
      <c r="AI92" s="36" t="s">
        <v>201</v>
      </c>
      <c r="AJ92" s="36" t="s">
        <v>201</v>
      </c>
      <c r="AK92" s="36"/>
      <c r="AL92" s="36"/>
      <c r="AM92" s="1"/>
      <c r="AN92" s="40"/>
      <c r="AO92" s="40"/>
      <c r="AP92" s="40"/>
      <c r="AQ92" s="41"/>
    </row>
    <row r="93" spans="1:43" ht="105" customHeight="1" x14ac:dyDescent="0.25">
      <c r="A93" s="34">
        <v>2019</v>
      </c>
      <c r="B93" s="35">
        <v>69</v>
      </c>
      <c r="C93" s="36"/>
      <c r="D93" s="107" t="s">
        <v>197</v>
      </c>
      <c r="E93" s="36" t="s">
        <v>346</v>
      </c>
      <c r="F93" s="36" t="s">
        <v>347</v>
      </c>
      <c r="G93" s="36"/>
      <c r="H93" s="36"/>
      <c r="I93" s="36" t="s">
        <v>345</v>
      </c>
      <c r="J93" s="39" t="s">
        <v>371</v>
      </c>
      <c r="K93" s="125">
        <v>876</v>
      </c>
      <c r="L93" s="36" t="s">
        <v>208</v>
      </c>
      <c r="M93" s="125">
        <v>1</v>
      </c>
      <c r="N93" s="36">
        <v>34406000000</v>
      </c>
      <c r="O93" s="36" t="s">
        <v>209</v>
      </c>
      <c r="P93" s="107" t="s">
        <v>197</v>
      </c>
      <c r="Q93" s="36" t="s">
        <v>241</v>
      </c>
      <c r="R93" s="36" t="s">
        <v>202</v>
      </c>
      <c r="S93" s="36"/>
      <c r="T93" s="110" t="s">
        <v>579</v>
      </c>
      <c r="U93" s="122" t="s">
        <v>582</v>
      </c>
      <c r="V93" s="132" t="s">
        <v>251</v>
      </c>
      <c r="W93" s="117">
        <v>43466</v>
      </c>
      <c r="X93" s="131">
        <v>43830</v>
      </c>
      <c r="Y93" s="113">
        <v>54390</v>
      </c>
      <c r="Z93" s="43" t="s">
        <v>46</v>
      </c>
      <c r="AA93" s="136">
        <f t="shared" si="3"/>
        <v>54390</v>
      </c>
      <c r="AB93" s="39" t="s">
        <v>46</v>
      </c>
      <c r="AC93" s="119" t="s">
        <v>388</v>
      </c>
      <c r="AD93" s="36" t="s">
        <v>342</v>
      </c>
      <c r="AE93" s="36" t="s">
        <v>343</v>
      </c>
      <c r="AF93" s="36"/>
      <c r="AG93" s="36"/>
      <c r="AH93" s="36" t="s">
        <v>344</v>
      </c>
      <c r="AI93" s="36" t="s">
        <v>201</v>
      </c>
      <c r="AJ93" s="36" t="s">
        <v>201</v>
      </c>
      <c r="AK93" s="36"/>
      <c r="AL93" s="58"/>
      <c r="AM93" s="58"/>
      <c r="AN93" s="40"/>
      <c r="AO93" s="40"/>
      <c r="AP93" s="40"/>
      <c r="AQ93" s="41"/>
    </row>
    <row r="94" spans="1:43" ht="51" customHeight="1" x14ac:dyDescent="0.25">
      <c r="A94" s="34">
        <v>2019</v>
      </c>
      <c r="B94" s="35">
        <v>70</v>
      </c>
      <c r="C94" s="36"/>
      <c r="D94" s="107" t="s">
        <v>197</v>
      </c>
      <c r="E94" s="36" t="s">
        <v>393</v>
      </c>
      <c r="F94" s="36" t="s">
        <v>393</v>
      </c>
      <c r="G94" s="36"/>
      <c r="H94" s="36"/>
      <c r="I94" s="36" t="s">
        <v>394</v>
      </c>
      <c r="J94" s="39" t="s">
        <v>207</v>
      </c>
      <c r="K94" s="125">
        <v>876</v>
      </c>
      <c r="L94" s="36" t="s">
        <v>208</v>
      </c>
      <c r="M94" s="125">
        <v>1</v>
      </c>
      <c r="N94" s="36">
        <v>34406000000</v>
      </c>
      <c r="O94" s="36" t="s">
        <v>209</v>
      </c>
      <c r="P94" s="107" t="s">
        <v>197</v>
      </c>
      <c r="Q94" s="36" t="s">
        <v>241</v>
      </c>
      <c r="R94" s="36" t="s">
        <v>202</v>
      </c>
      <c r="S94" s="36"/>
      <c r="T94" s="110" t="s">
        <v>579</v>
      </c>
      <c r="U94" s="122" t="s">
        <v>582</v>
      </c>
      <c r="V94" s="132" t="s">
        <v>251</v>
      </c>
      <c r="W94" s="117">
        <v>43466</v>
      </c>
      <c r="X94" s="131">
        <v>43830</v>
      </c>
      <c r="Y94" s="113">
        <v>33280</v>
      </c>
      <c r="Z94" s="55" t="s">
        <v>46</v>
      </c>
      <c r="AA94" s="136">
        <f t="shared" si="3"/>
        <v>33280</v>
      </c>
      <c r="AB94" s="39" t="s">
        <v>46</v>
      </c>
      <c r="AC94" s="36">
        <v>12</v>
      </c>
      <c r="AD94" s="36" t="s">
        <v>396</v>
      </c>
      <c r="AE94" s="36" t="s">
        <v>199</v>
      </c>
      <c r="AF94" s="36"/>
      <c r="AG94" s="36"/>
      <c r="AH94" s="36" t="s">
        <v>397</v>
      </c>
      <c r="AI94" s="36" t="s">
        <v>201</v>
      </c>
      <c r="AJ94" s="36" t="s">
        <v>201</v>
      </c>
      <c r="AK94" s="36"/>
      <c r="AL94" s="36"/>
      <c r="AM94" s="1"/>
      <c r="AN94" s="40"/>
      <c r="AO94" s="40"/>
      <c r="AP94" s="40"/>
      <c r="AQ94" s="41"/>
    </row>
    <row r="95" spans="1:43" ht="48" customHeight="1" x14ac:dyDescent="0.25">
      <c r="A95" s="34">
        <v>2019</v>
      </c>
      <c r="B95" s="35">
        <v>71</v>
      </c>
      <c r="C95" s="36"/>
      <c r="D95" s="107" t="s">
        <v>197</v>
      </c>
      <c r="E95" s="36" t="s">
        <v>420</v>
      </c>
      <c r="F95" s="36" t="s">
        <v>420</v>
      </c>
      <c r="G95" s="36"/>
      <c r="H95" s="36"/>
      <c r="I95" s="36" t="s">
        <v>537</v>
      </c>
      <c r="J95" s="39" t="s">
        <v>371</v>
      </c>
      <c r="K95" s="125">
        <v>876</v>
      </c>
      <c r="L95" s="36" t="s">
        <v>208</v>
      </c>
      <c r="M95" s="125">
        <v>1</v>
      </c>
      <c r="N95" s="36">
        <v>34406000000</v>
      </c>
      <c r="O95" s="36" t="s">
        <v>209</v>
      </c>
      <c r="P95" s="107" t="s">
        <v>197</v>
      </c>
      <c r="Q95" s="36" t="s">
        <v>241</v>
      </c>
      <c r="R95" s="36" t="s">
        <v>202</v>
      </c>
      <c r="S95" s="36"/>
      <c r="T95" s="110" t="s">
        <v>579</v>
      </c>
      <c r="U95" s="122" t="s">
        <v>582</v>
      </c>
      <c r="V95" s="132" t="s">
        <v>251</v>
      </c>
      <c r="W95" s="117">
        <v>43466</v>
      </c>
      <c r="X95" s="131">
        <v>43830</v>
      </c>
      <c r="Y95" s="113">
        <v>35000</v>
      </c>
      <c r="Z95" s="42" t="s">
        <v>46</v>
      </c>
      <c r="AA95" s="136">
        <f>Y95</f>
        <v>35000</v>
      </c>
      <c r="AB95" s="39" t="s">
        <v>46</v>
      </c>
      <c r="AC95" s="36">
        <v>12</v>
      </c>
      <c r="AD95" s="36" t="s">
        <v>424</v>
      </c>
      <c r="AE95" s="36" t="s">
        <v>343</v>
      </c>
      <c r="AF95" s="36"/>
      <c r="AG95" s="36"/>
      <c r="AH95" s="36" t="s">
        <v>425</v>
      </c>
      <c r="AI95" s="36" t="s">
        <v>201</v>
      </c>
      <c r="AJ95" s="36" t="s">
        <v>201</v>
      </c>
      <c r="AK95" s="36"/>
      <c r="AL95" s="36"/>
      <c r="AM95" s="1"/>
      <c r="AN95" s="40"/>
      <c r="AO95" s="40"/>
      <c r="AP95" s="40"/>
      <c r="AQ95" s="41"/>
    </row>
    <row r="96" spans="1:43" ht="50.25" customHeight="1" x14ac:dyDescent="0.25">
      <c r="A96" s="34">
        <v>2019</v>
      </c>
      <c r="B96" s="35">
        <v>72</v>
      </c>
      <c r="C96" s="36"/>
      <c r="D96" s="107" t="s">
        <v>197</v>
      </c>
      <c r="E96" s="36" t="s">
        <v>422</v>
      </c>
      <c r="F96" s="36" t="s">
        <v>423</v>
      </c>
      <c r="G96" s="36"/>
      <c r="H96" s="36"/>
      <c r="I96" s="36" t="s">
        <v>421</v>
      </c>
      <c r="J96" s="39" t="s">
        <v>207</v>
      </c>
      <c r="K96" s="125">
        <v>876</v>
      </c>
      <c r="L96" s="36" t="s">
        <v>208</v>
      </c>
      <c r="M96" s="125">
        <v>1</v>
      </c>
      <c r="N96" s="36">
        <v>34406000000</v>
      </c>
      <c r="O96" s="36" t="s">
        <v>209</v>
      </c>
      <c r="P96" s="107" t="s">
        <v>197</v>
      </c>
      <c r="Q96" s="36" t="s">
        <v>241</v>
      </c>
      <c r="R96" s="36" t="s">
        <v>202</v>
      </c>
      <c r="S96" s="36"/>
      <c r="T96" s="110" t="s">
        <v>579</v>
      </c>
      <c r="U96" s="122" t="s">
        <v>582</v>
      </c>
      <c r="V96" s="132" t="s">
        <v>251</v>
      </c>
      <c r="W96" s="117">
        <v>43466</v>
      </c>
      <c r="X96" s="131">
        <v>43830</v>
      </c>
      <c r="Y96" s="113">
        <v>150000</v>
      </c>
      <c r="Z96" s="42" t="s">
        <v>46</v>
      </c>
      <c r="AA96" s="136">
        <f>Y96</f>
        <v>150000</v>
      </c>
      <c r="AB96" s="39" t="s">
        <v>46</v>
      </c>
      <c r="AC96" s="36">
        <v>12</v>
      </c>
      <c r="AD96" s="36" t="s">
        <v>426</v>
      </c>
      <c r="AE96" s="36" t="s">
        <v>199</v>
      </c>
      <c r="AF96" s="36"/>
      <c r="AG96" s="36"/>
      <c r="AH96" s="36" t="s">
        <v>427</v>
      </c>
      <c r="AI96" s="36" t="s">
        <v>201</v>
      </c>
      <c r="AJ96" s="36" t="s">
        <v>201</v>
      </c>
      <c r="AK96" s="36"/>
      <c r="AL96" s="36"/>
      <c r="AM96" s="1"/>
      <c r="AN96" s="40"/>
      <c r="AO96" s="40"/>
      <c r="AP96" s="40"/>
      <c r="AQ96" s="41"/>
    </row>
    <row r="97" spans="1:43" ht="54" customHeight="1" x14ac:dyDescent="0.25">
      <c r="A97" s="34">
        <v>2019</v>
      </c>
      <c r="B97" s="35">
        <v>73</v>
      </c>
      <c r="C97" s="36"/>
      <c r="D97" s="107" t="s">
        <v>197</v>
      </c>
      <c r="E97" s="36" t="s">
        <v>448</v>
      </c>
      <c r="F97" s="36" t="s">
        <v>449</v>
      </c>
      <c r="G97" s="36"/>
      <c r="H97" s="36"/>
      <c r="I97" s="36" t="s">
        <v>447</v>
      </c>
      <c r="J97" s="39" t="s">
        <v>371</v>
      </c>
      <c r="K97" s="125">
        <v>876</v>
      </c>
      <c r="L97" s="36" t="s">
        <v>208</v>
      </c>
      <c r="M97" s="125">
        <v>1</v>
      </c>
      <c r="N97" s="36">
        <v>34406000000</v>
      </c>
      <c r="O97" s="36" t="s">
        <v>209</v>
      </c>
      <c r="P97" s="107" t="s">
        <v>197</v>
      </c>
      <c r="Q97" s="36" t="s">
        <v>241</v>
      </c>
      <c r="R97" s="116" t="s">
        <v>202</v>
      </c>
      <c r="S97" s="36"/>
      <c r="T97" s="110" t="s">
        <v>579</v>
      </c>
      <c r="U97" s="122" t="s">
        <v>582</v>
      </c>
      <c r="V97" s="132" t="s">
        <v>251</v>
      </c>
      <c r="W97" s="117">
        <v>43466</v>
      </c>
      <c r="X97" s="131">
        <v>43830</v>
      </c>
      <c r="Y97" s="113">
        <v>89800</v>
      </c>
      <c r="Z97" s="42" t="s">
        <v>46</v>
      </c>
      <c r="AA97" s="136">
        <f>Y97</f>
        <v>89800</v>
      </c>
      <c r="AB97" s="39" t="s">
        <v>46</v>
      </c>
      <c r="AC97" s="36">
        <v>11</v>
      </c>
      <c r="AD97" s="36" t="s">
        <v>450</v>
      </c>
      <c r="AE97" s="36" t="s">
        <v>343</v>
      </c>
      <c r="AF97" s="36"/>
      <c r="AG97" s="36"/>
      <c r="AH97" s="36" t="s">
        <v>451</v>
      </c>
      <c r="AI97" s="36" t="s">
        <v>201</v>
      </c>
      <c r="AJ97" s="36" t="s">
        <v>201</v>
      </c>
      <c r="AK97" s="36"/>
      <c r="AL97" s="36"/>
      <c r="AM97" s="1"/>
      <c r="AN97" s="40"/>
      <c r="AO97" s="40"/>
      <c r="AP97" s="40"/>
      <c r="AQ97" s="41"/>
    </row>
    <row r="98" spans="1:43" ht="51" customHeight="1" x14ac:dyDescent="0.25">
      <c r="A98" s="34">
        <v>2019</v>
      </c>
      <c r="B98" s="35">
        <v>74</v>
      </c>
      <c r="C98" s="36"/>
      <c r="D98" s="107" t="s">
        <v>197</v>
      </c>
      <c r="E98" s="36" t="s">
        <v>508</v>
      </c>
      <c r="F98" s="36" t="s">
        <v>508</v>
      </c>
      <c r="G98" s="36"/>
      <c r="H98" s="36"/>
      <c r="I98" s="36" t="s">
        <v>507</v>
      </c>
      <c r="J98" s="39" t="s">
        <v>371</v>
      </c>
      <c r="K98" s="125">
        <v>876</v>
      </c>
      <c r="L98" s="36" t="s">
        <v>208</v>
      </c>
      <c r="M98" s="125">
        <v>1</v>
      </c>
      <c r="N98" s="36">
        <v>34406000000</v>
      </c>
      <c r="O98" s="36" t="s">
        <v>209</v>
      </c>
      <c r="P98" s="107" t="s">
        <v>197</v>
      </c>
      <c r="Q98" s="36" t="s">
        <v>241</v>
      </c>
      <c r="R98" s="36" t="s">
        <v>202</v>
      </c>
      <c r="S98" s="36"/>
      <c r="T98" s="110" t="s">
        <v>579</v>
      </c>
      <c r="U98" s="122" t="s">
        <v>582</v>
      </c>
      <c r="V98" s="132" t="s">
        <v>251</v>
      </c>
      <c r="W98" s="117">
        <v>43466</v>
      </c>
      <c r="X98" s="131">
        <v>43830</v>
      </c>
      <c r="Y98" s="113">
        <v>45600</v>
      </c>
      <c r="Z98" s="127" t="s">
        <v>46</v>
      </c>
      <c r="AA98" s="136">
        <f>+Y98</f>
        <v>45600</v>
      </c>
      <c r="AB98" s="39" t="s">
        <v>46</v>
      </c>
      <c r="AC98" s="36">
        <v>14</v>
      </c>
      <c r="AD98" s="36" t="s">
        <v>503</v>
      </c>
      <c r="AE98" s="36" t="s">
        <v>343</v>
      </c>
      <c r="AF98" s="36"/>
      <c r="AG98" s="36"/>
      <c r="AH98" s="36" t="s">
        <v>505</v>
      </c>
      <c r="AI98" s="36" t="s">
        <v>201</v>
      </c>
      <c r="AJ98" s="36" t="s">
        <v>201</v>
      </c>
      <c r="AK98" s="36"/>
      <c r="AL98" s="58"/>
      <c r="AM98" s="58"/>
      <c r="AN98" s="40"/>
      <c r="AO98" s="40"/>
      <c r="AP98" s="40"/>
      <c r="AQ98" s="41"/>
    </row>
    <row r="99" spans="1:43" ht="48" customHeight="1" x14ac:dyDescent="0.25">
      <c r="A99" s="34">
        <v>2019</v>
      </c>
      <c r="B99" s="35">
        <v>75</v>
      </c>
      <c r="C99" s="36"/>
      <c r="D99" s="107" t="s">
        <v>197</v>
      </c>
      <c r="E99" s="36" t="s">
        <v>220</v>
      </c>
      <c r="F99" s="36" t="s">
        <v>231</v>
      </c>
      <c r="G99" s="36"/>
      <c r="H99" s="36"/>
      <c r="I99" s="116" t="s">
        <v>650</v>
      </c>
      <c r="J99" s="109" t="s">
        <v>207</v>
      </c>
      <c r="K99" s="125">
        <v>876</v>
      </c>
      <c r="L99" s="36" t="s">
        <v>208</v>
      </c>
      <c r="M99" s="125">
        <v>1</v>
      </c>
      <c r="N99" s="36">
        <v>34406000000</v>
      </c>
      <c r="O99" s="36" t="s">
        <v>209</v>
      </c>
      <c r="P99" s="107" t="s">
        <v>197</v>
      </c>
      <c r="Q99" s="36" t="s">
        <v>241</v>
      </c>
      <c r="R99" s="36" t="s">
        <v>202</v>
      </c>
      <c r="S99" s="36"/>
      <c r="T99" s="111" t="s">
        <v>579</v>
      </c>
      <c r="U99" s="121" t="s">
        <v>582</v>
      </c>
      <c r="V99" s="131" t="s">
        <v>251</v>
      </c>
      <c r="W99" s="131">
        <v>43466</v>
      </c>
      <c r="X99" s="131">
        <v>43830</v>
      </c>
      <c r="Y99" s="113">
        <f>136002.96*0.9659</f>
        <v>131365.25906399998</v>
      </c>
      <c r="Z99" s="55" t="s">
        <v>46</v>
      </c>
      <c r="AA99" s="136">
        <f>+Y99</f>
        <v>131365.25906399998</v>
      </c>
      <c r="AB99" s="39" t="s">
        <v>46</v>
      </c>
      <c r="AC99" s="134" t="s">
        <v>223</v>
      </c>
      <c r="AD99" s="36" t="s">
        <v>236</v>
      </c>
      <c r="AE99" s="36" t="s">
        <v>199</v>
      </c>
      <c r="AF99" s="36"/>
      <c r="AG99" s="36"/>
      <c r="AH99" s="36" t="s">
        <v>235</v>
      </c>
      <c r="AI99" s="36" t="s">
        <v>201</v>
      </c>
      <c r="AJ99" s="36" t="s">
        <v>201</v>
      </c>
      <c r="AK99" s="36"/>
      <c r="AL99" s="36"/>
      <c r="AM99" s="1"/>
      <c r="AN99" s="40"/>
      <c r="AO99" s="40"/>
      <c r="AP99" s="40"/>
      <c r="AQ99" s="41"/>
    </row>
    <row r="100" spans="1:43" ht="51" customHeight="1" x14ac:dyDescent="0.25">
      <c r="A100" s="34">
        <v>2019</v>
      </c>
      <c r="B100" s="35">
        <v>76</v>
      </c>
      <c r="C100" s="36"/>
      <c r="D100" s="107" t="s">
        <v>197</v>
      </c>
      <c r="E100" s="36" t="s">
        <v>220</v>
      </c>
      <c r="F100" s="36" t="s">
        <v>675</v>
      </c>
      <c r="G100" s="36"/>
      <c r="H100" s="36"/>
      <c r="I100" s="116" t="s">
        <v>674</v>
      </c>
      <c r="J100" s="109" t="s">
        <v>207</v>
      </c>
      <c r="K100" s="125">
        <v>876</v>
      </c>
      <c r="L100" s="36" t="s">
        <v>208</v>
      </c>
      <c r="M100" s="125">
        <v>1</v>
      </c>
      <c r="N100" s="36">
        <v>34406000000</v>
      </c>
      <c r="O100" s="36" t="s">
        <v>209</v>
      </c>
      <c r="P100" s="107" t="s">
        <v>197</v>
      </c>
      <c r="Q100" s="36" t="s">
        <v>241</v>
      </c>
      <c r="R100" s="36" t="s">
        <v>202</v>
      </c>
      <c r="S100" s="36"/>
      <c r="T100" s="111" t="s">
        <v>579</v>
      </c>
      <c r="U100" s="121" t="s">
        <v>582</v>
      </c>
      <c r="V100" s="131" t="s">
        <v>251</v>
      </c>
      <c r="W100" s="131">
        <v>43466</v>
      </c>
      <c r="X100" s="131">
        <v>43830</v>
      </c>
      <c r="Y100" s="113">
        <f>151045.32*0.9659</f>
        <v>145894.67458799999</v>
      </c>
      <c r="Z100" s="42" t="s">
        <v>46</v>
      </c>
      <c r="AA100" s="136">
        <f>+Y100</f>
        <v>145894.67458799999</v>
      </c>
      <c r="AB100" s="39" t="s">
        <v>46</v>
      </c>
      <c r="AC100" s="134" t="s">
        <v>223</v>
      </c>
      <c r="AD100" s="36" t="s">
        <v>236</v>
      </c>
      <c r="AE100" s="36" t="s">
        <v>199</v>
      </c>
      <c r="AF100" s="36"/>
      <c r="AG100" s="36"/>
      <c r="AH100" s="36" t="s">
        <v>235</v>
      </c>
      <c r="AI100" s="36" t="s">
        <v>201</v>
      </c>
      <c r="AJ100" s="36" t="s">
        <v>201</v>
      </c>
      <c r="AK100" s="36"/>
      <c r="AL100" s="36"/>
      <c r="AM100" s="1"/>
      <c r="AN100" s="40"/>
      <c r="AO100" s="40"/>
      <c r="AP100" s="40"/>
      <c r="AQ100" s="41"/>
    </row>
    <row r="101" spans="1:43" ht="52.5" customHeight="1" x14ac:dyDescent="0.25">
      <c r="A101" s="34">
        <v>2019</v>
      </c>
      <c r="B101" s="35">
        <v>77</v>
      </c>
      <c r="C101" s="36"/>
      <c r="D101" s="107" t="s">
        <v>197</v>
      </c>
      <c r="E101" s="148"/>
      <c r="F101" s="148"/>
      <c r="G101" s="36"/>
      <c r="H101" s="36"/>
      <c r="I101" s="36" t="s">
        <v>659</v>
      </c>
      <c r="J101" s="39" t="s">
        <v>371</v>
      </c>
      <c r="K101" s="125">
        <v>876</v>
      </c>
      <c r="L101" s="36" t="s">
        <v>208</v>
      </c>
      <c r="M101" s="125">
        <v>1</v>
      </c>
      <c r="N101" s="36">
        <v>34406000000</v>
      </c>
      <c r="O101" s="36" t="s">
        <v>209</v>
      </c>
      <c r="P101" s="107" t="s">
        <v>197</v>
      </c>
      <c r="Q101" s="36" t="s">
        <v>241</v>
      </c>
      <c r="R101" s="36" t="s">
        <v>202</v>
      </c>
      <c r="S101" s="116"/>
      <c r="T101" s="110" t="s">
        <v>579</v>
      </c>
      <c r="U101" s="122" t="s">
        <v>582</v>
      </c>
      <c r="V101" s="117" t="s">
        <v>251</v>
      </c>
      <c r="W101" s="117">
        <v>43466</v>
      </c>
      <c r="X101" s="117">
        <v>43830</v>
      </c>
      <c r="Y101" s="113">
        <v>7500</v>
      </c>
      <c r="Z101" s="42" t="s">
        <v>46</v>
      </c>
      <c r="AA101" s="136">
        <f>Y101</f>
        <v>7500</v>
      </c>
      <c r="AB101" s="39" t="s">
        <v>46</v>
      </c>
      <c r="AC101" s="36">
        <v>12</v>
      </c>
      <c r="AD101" s="36" t="s">
        <v>418</v>
      </c>
      <c r="AE101" s="36" t="s">
        <v>343</v>
      </c>
      <c r="AF101" s="36"/>
      <c r="AG101" s="36"/>
      <c r="AH101" s="36" t="s">
        <v>419</v>
      </c>
      <c r="AI101" s="36" t="s">
        <v>201</v>
      </c>
      <c r="AJ101" s="36" t="s">
        <v>201</v>
      </c>
      <c r="AK101" s="36"/>
      <c r="AL101" s="36"/>
      <c r="AM101" s="1"/>
      <c r="AN101" s="40"/>
      <c r="AO101" s="40"/>
      <c r="AP101" s="40"/>
      <c r="AQ101" s="41"/>
    </row>
    <row r="102" spans="1:43" ht="57" customHeight="1" x14ac:dyDescent="0.25">
      <c r="A102" s="34">
        <v>2019</v>
      </c>
      <c r="B102" s="35">
        <v>78</v>
      </c>
      <c r="C102" s="36"/>
      <c r="D102" s="107" t="s">
        <v>197</v>
      </c>
      <c r="E102" s="36" t="s">
        <v>220</v>
      </c>
      <c r="F102" s="36" t="s">
        <v>240</v>
      </c>
      <c r="G102" s="36"/>
      <c r="H102" s="36"/>
      <c r="I102" s="36" t="s">
        <v>239</v>
      </c>
      <c r="J102" s="109" t="s">
        <v>207</v>
      </c>
      <c r="K102" s="125">
        <v>876</v>
      </c>
      <c r="L102" s="36" t="s">
        <v>208</v>
      </c>
      <c r="M102" s="125">
        <v>1</v>
      </c>
      <c r="N102" s="36">
        <v>34406000000</v>
      </c>
      <c r="O102" s="36" t="s">
        <v>209</v>
      </c>
      <c r="P102" s="107" t="s">
        <v>197</v>
      </c>
      <c r="Q102" s="36" t="s">
        <v>241</v>
      </c>
      <c r="R102" s="36" t="s">
        <v>202</v>
      </c>
      <c r="S102" s="36"/>
      <c r="T102" s="111" t="s">
        <v>579</v>
      </c>
      <c r="U102" s="121" t="s">
        <v>582</v>
      </c>
      <c r="V102" s="131" t="s">
        <v>251</v>
      </c>
      <c r="W102" s="131">
        <v>43466</v>
      </c>
      <c r="X102" s="131">
        <v>43830</v>
      </c>
      <c r="Y102" s="113">
        <f>12300*0.9659</f>
        <v>11880.57</v>
      </c>
      <c r="Z102" s="55" t="s">
        <v>46</v>
      </c>
      <c r="AA102" s="136">
        <f t="shared" ref="AA102:AA115" si="4">+Y102</f>
        <v>11880.57</v>
      </c>
      <c r="AB102" s="39" t="s">
        <v>46</v>
      </c>
      <c r="AC102" s="134" t="s">
        <v>223</v>
      </c>
      <c r="AD102" s="36" t="s">
        <v>236</v>
      </c>
      <c r="AE102" s="36" t="s">
        <v>199</v>
      </c>
      <c r="AF102" s="36"/>
      <c r="AG102" s="36"/>
      <c r="AH102" s="36" t="s">
        <v>235</v>
      </c>
      <c r="AI102" s="36" t="s">
        <v>201</v>
      </c>
      <c r="AJ102" s="36" t="s">
        <v>201</v>
      </c>
      <c r="AK102" s="36"/>
      <c r="AL102" s="36"/>
      <c r="AM102" s="1"/>
      <c r="AN102" s="40"/>
      <c r="AO102" s="40"/>
      <c r="AP102" s="40"/>
      <c r="AQ102" s="41"/>
    </row>
    <row r="103" spans="1:43" ht="48.75" customHeight="1" x14ac:dyDescent="0.25">
      <c r="A103" s="34">
        <v>2019</v>
      </c>
      <c r="B103" s="35">
        <v>79</v>
      </c>
      <c r="C103" s="36"/>
      <c r="D103" s="107" t="s">
        <v>197</v>
      </c>
      <c r="E103" s="36" t="s">
        <v>220</v>
      </c>
      <c r="F103" s="36" t="s">
        <v>247</v>
      </c>
      <c r="G103" s="36"/>
      <c r="H103" s="36"/>
      <c r="I103" s="36" t="s">
        <v>246</v>
      </c>
      <c r="J103" s="109" t="s">
        <v>207</v>
      </c>
      <c r="K103" s="125">
        <v>876</v>
      </c>
      <c r="L103" s="36" t="s">
        <v>208</v>
      </c>
      <c r="M103" s="125">
        <v>1</v>
      </c>
      <c r="N103" s="36">
        <v>34406000000</v>
      </c>
      <c r="O103" s="36" t="s">
        <v>209</v>
      </c>
      <c r="P103" s="107" t="s">
        <v>197</v>
      </c>
      <c r="Q103" s="36" t="s">
        <v>241</v>
      </c>
      <c r="R103" s="36" t="s">
        <v>202</v>
      </c>
      <c r="S103" s="36"/>
      <c r="T103" s="111" t="s">
        <v>579</v>
      </c>
      <c r="U103" s="121" t="s">
        <v>582</v>
      </c>
      <c r="V103" s="131" t="s">
        <v>251</v>
      </c>
      <c r="W103" s="131">
        <v>43466</v>
      </c>
      <c r="X103" s="131">
        <v>43830</v>
      </c>
      <c r="Y103" s="113">
        <f>28576*0.9659</f>
        <v>27601.558399999998</v>
      </c>
      <c r="Z103" s="126" t="s">
        <v>46</v>
      </c>
      <c r="AA103" s="136">
        <f t="shared" si="4"/>
        <v>27601.558399999998</v>
      </c>
      <c r="AB103" s="39" t="s">
        <v>46</v>
      </c>
      <c r="AC103" s="134" t="s">
        <v>223</v>
      </c>
      <c r="AD103" s="36" t="s">
        <v>236</v>
      </c>
      <c r="AE103" s="36" t="s">
        <v>199</v>
      </c>
      <c r="AF103" s="36"/>
      <c r="AG103" s="36"/>
      <c r="AH103" s="36" t="s">
        <v>235</v>
      </c>
      <c r="AI103" s="36" t="s">
        <v>201</v>
      </c>
      <c r="AJ103" s="36" t="s">
        <v>201</v>
      </c>
      <c r="AK103" s="36"/>
      <c r="AL103" s="36"/>
      <c r="AM103" s="36"/>
      <c r="AN103" s="40"/>
      <c r="AO103" s="40"/>
      <c r="AP103" s="40"/>
      <c r="AQ103" s="41"/>
    </row>
    <row r="104" spans="1:43" ht="45.75" customHeight="1" x14ac:dyDescent="0.25">
      <c r="A104" s="34">
        <v>2019</v>
      </c>
      <c r="B104" s="35">
        <v>80</v>
      </c>
      <c r="C104" s="36"/>
      <c r="D104" s="107" t="s">
        <v>197</v>
      </c>
      <c r="E104" s="36" t="s">
        <v>526</v>
      </c>
      <c r="F104" s="36" t="s">
        <v>526</v>
      </c>
      <c r="G104" s="36"/>
      <c r="H104" s="36"/>
      <c r="I104" s="36" t="s">
        <v>649</v>
      </c>
      <c r="J104" s="109" t="s">
        <v>207</v>
      </c>
      <c r="K104" s="125">
        <v>876</v>
      </c>
      <c r="L104" s="36" t="s">
        <v>208</v>
      </c>
      <c r="M104" s="125">
        <v>1</v>
      </c>
      <c r="N104" s="36">
        <v>34406000000</v>
      </c>
      <c r="O104" s="36" t="s">
        <v>209</v>
      </c>
      <c r="P104" s="107" t="s">
        <v>197</v>
      </c>
      <c r="Q104" s="36" t="s">
        <v>241</v>
      </c>
      <c r="R104" s="36" t="s">
        <v>202</v>
      </c>
      <c r="S104" s="36"/>
      <c r="T104" s="111" t="s">
        <v>579</v>
      </c>
      <c r="U104" s="121" t="s">
        <v>582</v>
      </c>
      <c r="V104" s="131" t="s">
        <v>251</v>
      </c>
      <c r="W104" s="131">
        <v>43466</v>
      </c>
      <c r="X104" s="131">
        <v>43830</v>
      </c>
      <c r="Y104" s="113">
        <f>128814.04*0.9659</f>
        <v>124421.48123599999</v>
      </c>
      <c r="Z104" s="42" t="s">
        <v>46</v>
      </c>
      <c r="AA104" s="136">
        <f t="shared" si="4"/>
        <v>124421.48123599999</v>
      </c>
      <c r="AB104" s="39" t="s">
        <v>46</v>
      </c>
      <c r="AC104" s="134" t="s">
        <v>223</v>
      </c>
      <c r="AD104" s="36" t="s">
        <v>236</v>
      </c>
      <c r="AE104" s="36" t="s">
        <v>199</v>
      </c>
      <c r="AF104" s="36"/>
      <c r="AG104" s="36"/>
      <c r="AH104" s="36" t="s">
        <v>235</v>
      </c>
      <c r="AI104" s="36" t="s">
        <v>201</v>
      </c>
      <c r="AJ104" s="36" t="s">
        <v>201</v>
      </c>
      <c r="AK104" s="36"/>
      <c r="AL104" s="36"/>
      <c r="AM104" s="1"/>
      <c r="AN104" s="40"/>
      <c r="AO104" s="40"/>
      <c r="AP104" s="40"/>
      <c r="AQ104" s="41"/>
    </row>
    <row r="105" spans="1:43" s="174" customFormat="1" ht="46.5" customHeight="1" x14ac:dyDescent="0.25">
      <c r="A105" s="34">
        <v>2019</v>
      </c>
      <c r="B105" s="35">
        <v>81</v>
      </c>
      <c r="C105" s="36"/>
      <c r="D105" s="107" t="s">
        <v>197</v>
      </c>
      <c r="E105" s="36" t="s">
        <v>315</v>
      </c>
      <c r="F105" s="36" t="s">
        <v>319</v>
      </c>
      <c r="G105" s="36"/>
      <c r="H105" s="36"/>
      <c r="I105" s="36" t="s">
        <v>312</v>
      </c>
      <c r="J105" s="109" t="s">
        <v>207</v>
      </c>
      <c r="K105" s="125">
        <v>876</v>
      </c>
      <c r="L105" s="36" t="s">
        <v>208</v>
      </c>
      <c r="M105" s="125">
        <v>1</v>
      </c>
      <c r="N105" s="36">
        <v>34406000000</v>
      </c>
      <c r="O105" s="36" t="s">
        <v>209</v>
      </c>
      <c r="P105" s="107" t="s">
        <v>197</v>
      </c>
      <c r="Q105" s="36" t="s">
        <v>241</v>
      </c>
      <c r="R105" s="36" t="s">
        <v>202</v>
      </c>
      <c r="S105" s="37"/>
      <c r="T105" s="110" t="s">
        <v>579</v>
      </c>
      <c r="U105" s="122" t="s">
        <v>582</v>
      </c>
      <c r="V105" s="117" t="s">
        <v>251</v>
      </c>
      <c r="W105" s="117">
        <v>43466</v>
      </c>
      <c r="X105" s="131">
        <v>43830</v>
      </c>
      <c r="Y105" s="113">
        <v>53980.800000000003</v>
      </c>
      <c r="Z105" s="42" t="s">
        <v>46</v>
      </c>
      <c r="AA105" s="136">
        <f t="shared" si="4"/>
        <v>53980.800000000003</v>
      </c>
      <c r="AB105" s="39" t="s">
        <v>46</v>
      </c>
      <c r="AC105" s="36">
        <v>2</v>
      </c>
      <c r="AD105" s="36" t="s">
        <v>288</v>
      </c>
      <c r="AE105" s="36" t="s">
        <v>199</v>
      </c>
      <c r="AF105" s="36"/>
      <c r="AG105" s="36"/>
      <c r="AH105" s="36" t="s">
        <v>289</v>
      </c>
      <c r="AI105" s="36" t="s">
        <v>201</v>
      </c>
      <c r="AJ105" s="36" t="s">
        <v>201</v>
      </c>
      <c r="AK105" s="36"/>
      <c r="AL105" s="36"/>
      <c r="AM105" s="1"/>
      <c r="AN105" s="40"/>
      <c r="AO105" s="40"/>
      <c r="AP105" s="40"/>
      <c r="AQ105" s="41"/>
    </row>
    <row r="106" spans="1:43" s="208" customFormat="1" ht="70.5" customHeight="1" x14ac:dyDescent="0.25">
      <c r="A106" s="200">
        <v>2019</v>
      </c>
      <c r="B106" s="35">
        <v>82</v>
      </c>
      <c r="C106" s="116"/>
      <c r="D106" s="123" t="s">
        <v>197</v>
      </c>
      <c r="E106" s="116" t="s">
        <v>220</v>
      </c>
      <c r="F106" s="116" t="s">
        <v>219</v>
      </c>
      <c r="G106" s="116"/>
      <c r="H106" s="116"/>
      <c r="I106" s="116" t="s">
        <v>574</v>
      </c>
      <c r="J106" s="201" t="s">
        <v>207</v>
      </c>
      <c r="K106" s="135">
        <v>876</v>
      </c>
      <c r="L106" s="116" t="s">
        <v>208</v>
      </c>
      <c r="M106" s="135">
        <v>1</v>
      </c>
      <c r="N106" s="116">
        <v>34406000000</v>
      </c>
      <c r="O106" s="116" t="s">
        <v>209</v>
      </c>
      <c r="P106" s="123" t="s">
        <v>197</v>
      </c>
      <c r="Q106" s="116" t="s">
        <v>595</v>
      </c>
      <c r="R106" s="116" t="s">
        <v>222</v>
      </c>
      <c r="S106" s="116"/>
      <c r="T106" s="110" t="s">
        <v>580</v>
      </c>
      <c r="U106" s="122" t="s">
        <v>646</v>
      </c>
      <c r="V106" s="117">
        <v>43553</v>
      </c>
      <c r="W106" s="117">
        <v>43556</v>
      </c>
      <c r="X106" s="117">
        <v>43585</v>
      </c>
      <c r="Y106" s="113">
        <f>1092539.71*0.9659</f>
        <v>1055284.105889</v>
      </c>
      <c r="Z106" s="202" t="s">
        <v>46</v>
      </c>
      <c r="AA106" s="136">
        <f t="shared" si="4"/>
        <v>1055284.105889</v>
      </c>
      <c r="AB106" s="203" t="s">
        <v>46</v>
      </c>
      <c r="AC106" s="204" t="s">
        <v>223</v>
      </c>
      <c r="AD106" s="116" t="s">
        <v>236</v>
      </c>
      <c r="AE106" s="116" t="s">
        <v>199</v>
      </c>
      <c r="AF106" s="116"/>
      <c r="AG106" s="116"/>
      <c r="AH106" s="116" t="s">
        <v>235</v>
      </c>
      <c r="AI106" s="116" t="s">
        <v>201</v>
      </c>
      <c r="AJ106" s="116" t="s">
        <v>201</v>
      </c>
      <c r="AK106" s="116"/>
      <c r="AL106" s="116"/>
      <c r="AM106" s="205"/>
      <c r="AN106" s="206"/>
      <c r="AO106" s="206"/>
      <c r="AP106" s="206"/>
      <c r="AQ106" s="207"/>
    </row>
    <row r="107" spans="1:43" s="208" customFormat="1" ht="52.5" customHeight="1" x14ac:dyDescent="0.25">
      <c r="A107" s="200">
        <v>2019</v>
      </c>
      <c r="B107" s="35">
        <v>83</v>
      </c>
      <c r="C107" s="116"/>
      <c r="D107" s="123" t="s">
        <v>197</v>
      </c>
      <c r="E107" s="116" t="s">
        <v>220</v>
      </c>
      <c r="F107" s="116" t="s">
        <v>225</v>
      </c>
      <c r="G107" s="116"/>
      <c r="H107" s="116"/>
      <c r="I107" s="116" t="s">
        <v>224</v>
      </c>
      <c r="J107" s="201" t="s">
        <v>207</v>
      </c>
      <c r="K107" s="135">
        <v>876</v>
      </c>
      <c r="L107" s="116" t="s">
        <v>208</v>
      </c>
      <c r="M107" s="135">
        <v>1</v>
      </c>
      <c r="N107" s="116">
        <v>34406000000</v>
      </c>
      <c r="O107" s="116" t="s">
        <v>209</v>
      </c>
      <c r="P107" s="123" t="s">
        <v>197</v>
      </c>
      <c r="Q107" s="116" t="s">
        <v>595</v>
      </c>
      <c r="R107" s="116" t="s">
        <v>222</v>
      </c>
      <c r="S107" s="116"/>
      <c r="T107" s="110" t="s">
        <v>580</v>
      </c>
      <c r="U107" s="122" t="s">
        <v>646</v>
      </c>
      <c r="V107" s="117">
        <v>43553</v>
      </c>
      <c r="W107" s="117">
        <v>43556</v>
      </c>
      <c r="X107" s="117">
        <v>43585</v>
      </c>
      <c r="Y107" s="113">
        <f>525318.56*0.9659</f>
        <v>507405.19710400002</v>
      </c>
      <c r="Z107" s="202" t="s">
        <v>46</v>
      </c>
      <c r="AA107" s="136">
        <f t="shared" si="4"/>
        <v>507405.19710400002</v>
      </c>
      <c r="AB107" s="203" t="s">
        <v>46</v>
      </c>
      <c r="AC107" s="209" t="s">
        <v>223</v>
      </c>
      <c r="AD107" s="116" t="s">
        <v>236</v>
      </c>
      <c r="AE107" s="116" t="s">
        <v>199</v>
      </c>
      <c r="AF107" s="116"/>
      <c r="AG107" s="116"/>
      <c r="AH107" s="116" t="s">
        <v>235</v>
      </c>
      <c r="AI107" s="116" t="s">
        <v>201</v>
      </c>
      <c r="AJ107" s="116" t="s">
        <v>201</v>
      </c>
      <c r="AK107" s="116"/>
      <c r="AL107" s="116"/>
      <c r="AM107" s="205"/>
      <c r="AN107" s="206"/>
      <c r="AO107" s="206"/>
      <c r="AP107" s="206"/>
      <c r="AQ107" s="207"/>
    </row>
    <row r="108" spans="1:43" s="208" customFormat="1" ht="58.5" customHeight="1" x14ac:dyDescent="0.25">
      <c r="A108" s="200">
        <v>2019</v>
      </c>
      <c r="B108" s="35">
        <v>84</v>
      </c>
      <c r="C108" s="116"/>
      <c r="D108" s="123" t="s">
        <v>197</v>
      </c>
      <c r="E108" s="116" t="s">
        <v>220</v>
      </c>
      <c r="F108" s="116" t="s">
        <v>231</v>
      </c>
      <c r="G108" s="116"/>
      <c r="H108" s="116"/>
      <c r="I108" s="116" t="s">
        <v>348</v>
      </c>
      <c r="J108" s="201" t="s">
        <v>207</v>
      </c>
      <c r="K108" s="135">
        <v>876</v>
      </c>
      <c r="L108" s="116" t="s">
        <v>208</v>
      </c>
      <c r="M108" s="135">
        <v>1</v>
      </c>
      <c r="N108" s="116">
        <v>34406000000</v>
      </c>
      <c r="O108" s="116" t="s">
        <v>209</v>
      </c>
      <c r="P108" s="123" t="s">
        <v>197</v>
      </c>
      <c r="Q108" s="116" t="s">
        <v>595</v>
      </c>
      <c r="R108" s="116" t="s">
        <v>222</v>
      </c>
      <c r="S108" s="116"/>
      <c r="T108" s="110" t="s">
        <v>580</v>
      </c>
      <c r="U108" s="122" t="s">
        <v>646</v>
      </c>
      <c r="V108" s="117">
        <v>43553</v>
      </c>
      <c r="W108" s="117">
        <v>43556</v>
      </c>
      <c r="X108" s="117">
        <v>43585</v>
      </c>
      <c r="Y108" s="113">
        <f>618577.26*0.9659</f>
        <v>597483.77543399995</v>
      </c>
      <c r="Z108" s="156" t="s">
        <v>46</v>
      </c>
      <c r="AA108" s="136">
        <f t="shared" si="4"/>
        <v>597483.77543399995</v>
      </c>
      <c r="AB108" s="203" t="s">
        <v>46</v>
      </c>
      <c r="AC108" s="209" t="s">
        <v>223</v>
      </c>
      <c r="AD108" s="116" t="s">
        <v>236</v>
      </c>
      <c r="AE108" s="116" t="s">
        <v>199</v>
      </c>
      <c r="AF108" s="116"/>
      <c r="AG108" s="116"/>
      <c r="AH108" s="116" t="s">
        <v>235</v>
      </c>
      <c r="AI108" s="116" t="s">
        <v>201</v>
      </c>
      <c r="AJ108" s="116" t="s">
        <v>201</v>
      </c>
      <c r="AK108" s="116"/>
      <c r="AL108" s="116"/>
      <c r="AM108" s="205"/>
      <c r="AN108" s="206"/>
      <c r="AO108" s="206"/>
      <c r="AP108" s="206"/>
      <c r="AQ108" s="207"/>
    </row>
    <row r="109" spans="1:43" s="208" customFormat="1" ht="60" customHeight="1" x14ac:dyDescent="0.25">
      <c r="A109" s="200">
        <v>2019</v>
      </c>
      <c r="B109" s="35">
        <v>85</v>
      </c>
      <c r="C109" s="116"/>
      <c r="D109" s="123" t="s">
        <v>197</v>
      </c>
      <c r="E109" s="116" t="s">
        <v>220</v>
      </c>
      <c r="F109" s="116" t="s">
        <v>243</v>
      </c>
      <c r="G109" s="116"/>
      <c r="H109" s="116"/>
      <c r="I109" s="116" t="s">
        <v>242</v>
      </c>
      <c r="J109" s="201" t="s">
        <v>207</v>
      </c>
      <c r="K109" s="135">
        <v>876</v>
      </c>
      <c r="L109" s="116" t="s">
        <v>208</v>
      </c>
      <c r="M109" s="135">
        <v>1</v>
      </c>
      <c r="N109" s="116">
        <v>34406000000</v>
      </c>
      <c r="O109" s="116" t="s">
        <v>209</v>
      </c>
      <c r="P109" s="123" t="s">
        <v>197</v>
      </c>
      <c r="Q109" s="116" t="s">
        <v>595</v>
      </c>
      <c r="R109" s="116" t="s">
        <v>222</v>
      </c>
      <c r="S109" s="116"/>
      <c r="T109" s="110" t="s">
        <v>580</v>
      </c>
      <c r="U109" s="122" t="s">
        <v>646</v>
      </c>
      <c r="V109" s="117">
        <v>43553</v>
      </c>
      <c r="W109" s="117">
        <v>43556</v>
      </c>
      <c r="X109" s="117">
        <v>43585</v>
      </c>
      <c r="Y109" s="113">
        <f>199360*0.9659</f>
        <v>192561.82399999999</v>
      </c>
      <c r="Z109" s="202" t="s">
        <v>46</v>
      </c>
      <c r="AA109" s="136">
        <f t="shared" si="4"/>
        <v>192561.82399999999</v>
      </c>
      <c r="AB109" s="203" t="s">
        <v>46</v>
      </c>
      <c r="AC109" s="209" t="s">
        <v>223</v>
      </c>
      <c r="AD109" s="116" t="s">
        <v>236</v>
      </c>
      <c r="AE109" s="116" t="s">
        <v>199</v>
      </c>
      <c r="AF109" s="116"/>
      <c r="AG109" s="116"/>
      <c r="AH109" s="116" t="s">
        <v>235</v>
      </c>
      <c r="AI109" s="116" t="s">
        <v>201</v>
      </c>
      <c r="AJ109" s="116" t="s">
        <v>201</v>
      </c>
      <c r="AK109" s="116"/>
      <c r="AL109" s="116"/>
      <c r="AM109" s="205"/>
      <c r="AN109" s="206"/>
      <c r="AO109" s="206"/>
      <c r="AP109" s="206"/>
      <c r="AQ109" s="207"/>
    </row>
    <row r="110" spans="1:43" s="208" customFormat="1" ht="54.75" customHeight="1" x14ac:dyDescent="0.25">
      <c r="A110" s="200">
        <v>2019</v>
      </c>
      <c r="B110" s="35">
        <v>86</v>
      </c>
      <c r="C110" s="116"/>
      <c r="D110" s="123" t="s">
        <v>197</v>
      </c>
      <c r="E110" s="116" t="s">
        <v>220</v>
      </c>
      <c r="F110" s="116" t="s">
        <v>227</v>
      </c>
      <c r="G110" s="116"/>
      <c r="H110" s="116"/>
      <c r="I110" s="116" t="s">
        <v>226</v>
      </c>
      <c r="J110" s="201" t="s">
        <v>207</v>
      </c>
      <c r="K110" s="135">
        <v>876</v>
      </c>
      <c r="L110" s="116" t="s">
        <v>208</v>
      </c>
      <c r="M110" s="135">
        <v>1</v>
      </c>
      <c r="N110" s="116">
        <v>34406000000</v>
      </c>
      <c r="O110" s="116" t="s">
        <v>209</v>
      </c>
      <c r="P110" s="123" t="s">
        <v>197</v>
      </c>
      <c r="Q110" s="116" t="s">
        <v>595</v>
      </c>
      <c r="R110" s="116" t="s">
        <v>222</v>
      </c>
      <c r="S110" s="116"/>
      <c r="T110" s="110" t="s">
        <v>580</v>
      </c>
      <c r="U110" s="122" t="s">
        <v>646</v>
      </c>
      <c r="V110" s="117">
        <v>43553</v>
      </c>
      <c r="W110" s="117">
        <v>43556</v>
      </c>
      <c r="X110" s="117">
        <v>43585</v>
      </c>
      <c r="Y110" s="113">
        <f>250198*0.9659</f>
        <v>241666.2482</v>
      </c>
      <c r="Z110" s="202" t="s">
        <v>46</v>
      </c>
      <c r="AA110" s="136">
        <f t="shared" si="4"/>
        <v>241666.2482</v>
      </c>
      <c r="AB110" s="203" t="s">
        <v>46</v>
      </c>
      <c r="AC110" s="209" t="s">
        <v>223</v>
      </c>
      <c r="AD110" s="116" t="s">
        <v>236</v>
      </c>
      <c r="AE110" s="116" t="s">
        <v>199</v>
      </c>
      <c r="AF110" s="116"/>
      <c r="AG110" s="116"/>
      <c r="AH110" s="116" t="s">
        <v>235</v>
      </c>
      <c r="AI110" s="116" t="s">
        <v>201</v>
      </c>
      <c r="AJ110" s="116" t="s">
        <v>201</v>
      </c>
      <c r="AK110" s="116"/>
      <c r="AL110" s="116"/>
      <c r="AM110" s="205"/>
      <c r="AN110" s="206"/>
      <c r="AO110" s="206"/>
      <c r="AP110" s="206"/>
      <c r="AQ110" s="207"/>
    </row>
    <row r="111" spans="1:43" s="174" customFormat="1" ht="56.25" customHeight="1" x14ac:dyDescent="0.25">
      <c r="A111" s="175">
        <v>2019</v>
      </c>
      <c r="B111" s="159">
        <v>87</v>
      </c>
      <c r="C111" s="160"/>
      <c r="D111" s="161" t="s">
        <v>197</v>
      </c>
      <c r="E111" s="164" t="s">
        <v>630</v>
      </c>
      <c r="F111" s="165" t="s">
        <v>631</v>
      </c>
      <c r="G111" s="160"/>
      <c r="H111" s="160"/>
      <c r="I111" s="160" t="s">
        <v>627</v>
      </c>
      <c r="J111" s="162" t="s">
        <v>207</v>
      </c>
      <c r="K111" s="163">
        <v>876</v>
      </c>
      <c r="L111" s="160" t="s">
        <v>208</v>
      </c>
      <c r="M111" s="163">
        <v>1</v>
      </c>
      <c r="N111" s="160">
        <v>34406000000</v>
      </c>
      <c r="O111" s="160" t="s">
        <v>209</v>
      </c>
      <c r="P111" s="161" t="s">
        <v>197</v>
      </c>
      <c r="Q111" s="160" t="s">
        <v>595</v>
      </c>
      <c r="R111" s="160" t="s">
        <v>222</v>
      </c>
      <c r="S111" s="160"/>
      <c r="T111" s="164" t="s">
        <v>580</v>
      </c>
      <c r="U111" s="222" t="s">
        <v>646</v>
      </c>
      <c r="V111" s="223">
        <v>43553</v>
      </c>
      <c r="W111" s="223">
        <v>43556</v>
      </c>
      <c r="X111" s="223">
        <v>43585</v>
      </c>
      <c r="Y111" s="176">
        <v>932200</v>
      </c>
      <c r="Z111" s="167" t="s">
        <v>46</v>
      </c>
      <c r="AA111" s="177">
        <f t="shared" si="4"/>
        <v>932200</v>
      </c>
      <c r="AB111" s="162" t="s">
        <v>46</v>
      </c>
      <c r="AC111" s="182" t="s">
        <v>525</v>
      </c>
      <c r="AD111" s="160"/>
      <c r="AE111" s="160" t="s">
        <v>199</v>
      </c>
      <c r="AF111" s="160"/>
      <c r="AG111" s="160"/>
      <c r="AH111" s="160"/>
      <c r="AI111" s="160" t="s">
        <v>201</v>
      </c>
      <c r="AJ111" s="160" t="s">
        <v>201</v>
      </c>
      <c r="AK111" s="160"/>
      <c r="AL111" s="160"/>
      <c r="AM111" s="179"/>
      <c r="AN111" s="172"/>
      <c r="AO111" s="172"/>
      <c r="AP111" s="172"/>
      <c r="AQ111" s="173"/>
    </row>
    <row r="112" spans="1:43" s="174" customFormat="1" ht="56.25" customHeight="1" x14ac:dyDescent="0.25">
      <c r="A112" s="175">
        <v>2019</v>
      </c>
      <c r="B112" s="159">
        <v>88</v>
      </c>
      <c r="C112" s="160"/>
      <c r="D112" s="161" t="s">
        <v>197</v>
      </c>
      <c r="E112" s="164" t="s">
        <v>632</v>
      </c>
      <c r="F112" s="165" t="s">
        <v>632</v>
      </c>
      <c r="G112" s="160"/>
      <c r="H112" s="160"/>
      <c r="I112" s="160" t="s">
        <v>698</v>
      </c>
      <c r="J112" s="162" t="s">
        <v>207</v>
      </c>
      <c r="K112" s="163">
        <v>876</v>
      </c>
      <c r="L112" s="160" t="s">
        <v>208</v>
      </c>
      <c r="M112" s="163">
        <v>1</v>
      </c>
      <c r="N112" s="160">
        <v>34406000000</v>
      </c>
      <c r="O112" s="160" t="s">
        <v>209</v>
      </c>
      <c r="P112" s="161" t="s">
        <v>197</v>
      </c>
      <c r="Q112" s="160" t="s">
        <v>230</v>
      </c>
      <c r="R112" s="160" t="s">
        <v>222</v>
      </c>
      <c r="S112" s="160"/>
      <c r="T112" s="164" t="s">
        <v>580</v>
      </c>
      <c r="U112" s="222" t="s">
        <v>646</v>
      </c>
      <c r="V112" s="223">
        <v>43553</v>
      </c>
      <c r="W112" s="223">
        <v>43556</v>
      </c>
      <c r="X112" s="223">
        <v>43585</v>
      </c>
      <c r="Y112" s="176">
        <v>73500</v>
      </c>
      <c r="Z112" s="167" t="s">
        <v>46</v>
      </c>
      <c r="AA112" s="177">
        <f t="shared" si="4"/>
        <v>73500</v>
      </c>
      <c r="AB112" s="162" t="s">
        <v>46</v>
      </c>
      <c r="AC112" s="182" t="s">
        <v>525</v>
      </c>
      <c r="AD112" s="160"/>
      <c r="AE112" s="160" t="s">
        <v>199</v>
      </c>
      <c r="AF112" s="160"/>
      <c r="AG112" s="160"/>
      <c r="AH112" s="160"/>
      <c r="AI112" s="160" t="s">
        <v>201</v>
      </c>
      <c r="AJ112" s="160" t="s">
        <v>201</v>
      </c>
      <c r="AK112" s="160"/>
      <c r="AL112" s="170"/>
      <c r="AM112" s="170"/>
      <c r="AN112" s="172"/>
      <c r="AO112" s="172"/>
      <c r="AP112" s="172"/>
      <c r="AQ112" s="173"/>
    </row>
    <row r="113" spans="1:43" s="174" customFormat="1" ht="56.25" customHeight="1" x14ac:dyDescent="0.25">
      <c r="A113" s="175">
        <v>2019</v>
      </c>
      <c r="B113" s="159">
        <v>89</v>
      </c>
      <c r="C113" s="160"/>
      <c r="D113" s="161" t="s">
        <v>197</v>
      </c>
      <c r="E113" s="164" t="s">
        <v>632</v>
      </c>
      <c r="F113" s="165" t="s">
        <v>700</v>
      </c>
      <c r="G113" s="160"/>
      <c r="H113" s="160"/>
      <c r="I113" s="160" t="s">
        <v>699</v>
      </c>
      <c r="J113" s="162" t="s">
        <v>207</v>
      </c>
      <c r="K113" s="163">
        <v>876</v>
      </c>
      <c r="L113" s="160" t="s">
        <v>208</v>
      </c>
      <c r="M113" s="163">
        <v>1</v>
      </c>
      <c r="N113" s="160">
        <v>34406000000</v>
      </c>
      <c r="O113" s="160" t="s">
        <v>209</v>
      </c>
      <c r="P113" s="161" t="s">
        <v>197</v>
      </c>
      <c r="Q113" s="160" t="s">
        <v>230</v>
      </c>
      <c r="R113" s="160" t="s">
        <v>222</v>
      </c>
      <c r="S113" s="160"/>
      <c r="T113" s="164" t="s">
        <v>580</v>
      </c>
      <c r="U113" s="222" t="s">
        <v>646</v>
      </c>
      <c r="V113" s="223">
        <v>43553</v>
      </c>
      <c r="W113" s="223">
        <v>43556</v>
      </c>
      <c r="X113" s="223">
        <v>43585</v>
      </c>
      <c r="Y113" s="176">
        <v>92950</v>
      </c>
      <c r="Z113" s="167" t="s">
        <v>46</v>
      </c>
      <c r="AA113" s="177">
        <f t="shared" si="4"/>
        <v>92950</v>
      </c>
      <c r="AB113" s="162" t="s">
        <v>46</v>
      </c>
      <c r="AC113" s="182" t="s">
        <v>525</v>
      </c>
      <c r="AD113" s="160"/>
      <c r="AE113" s="160" t="s">
        <v>199</v>
      </c>
      <c r="AF113" s="160"/>
      <c r="AG113" s="160"/>
      <c r="AH113" s="160"/>
      <c r="AI113" s="160" t="s">
        <v>201</v>
      </c>
      <c r="AJ113" s="160" t="s">
        <v>201</v>
      </c>
      <c r="AK113" s="160"/>
      <c r="AL113" s="170"/>
      <c r="AM113" s="170"/>
      <c r="AN113" s="172"/>
      <c r="AO113" s="172"/>
      <c r="AP113" s="172"/>
      <c r="AQ113" s="173"/>
    </row>
    <row r="114" spans="1:43" ht="51" customHeight="1" x14ac:dyDescent="0.25">
      <c r="A114" s="34">
        <v>2019</v>
      </c>
      <c r="B114" s="35">
        <v>90</v>
      </c>
      <c r="C114" s="36"/>
      <c r="D114" s="107" t="s">
        <v>197</v>
      </c>
      <c r="E114" s="36" t="s">
        <v>346</v>
      </c>
      <c r="F114" s="36" t="s">
        <v>347</v>
      </c>
      <c r="G114" s="36"/>
      <c r="H114" s="36"/>
      <c r="I114" s="36" t="s">
        <v>359</v>
      </c>
      <c r="J114" s="39" t="s">
        <v>371</v>
      </c>
      <c r="K114" s="125">
        <v>876</v>
      </c>
      <c r="L114" s="36" t="s">
        <v>208</v>
      </c>
      <c r="M114" s="125">
        <v>1</v>
      </c>
      <c r="N114" s="36">
        <v>34406000000</v>
      </c>
      <c r="O114" s="36" t="s">
        <v>209</v>
      </c>
      <c r="P114" s="107" t="s">
        <v>197</v>
      </c>
      <c r="Q114" s="36" t="s">
        <v>230</v>
      </c>
      <c r="R114" s="36" t="s">
        <v>202</v>
      </c>
      <c r="S114" s="36"/>
      <c r="T114" s="110" t="s">
        <v>580</v>
      </c>
      <c r="U114" s="121" t="s">
        <v>608</v>
      </c>
      <c r="V114" s="131">
        <v>43524</v>
      </c>
      <c r="W114" s="131">
        <v>43525</v>
      </c>
      <c r="X114" s="131">
        <v>43830</v>
      </c>
      <c r="Y114" s="113">
        <v>16800</v>
      </c>
      <c r="Z114" s="43" t="s">
        <v>46</v>
      </c>
      <c r="AA114" s="136">
        <f t="shared" si="4"/>
        <v>16800</v>
      </c>
      <c r="AB114" s="39" t="s">
        <v>46</v>
      </c>
      <c r="AC114" s="112">
        <v>14</v>
      </c>
      <c r="AD114" s="36" t="s">
        <v>360</v>
      </c>
      <c r="AE114" s="36" t="s">
        <v>343</v>
      </c>
      <c r="AF114" s="36"/>
      <c r="AG114" s="36"/>
      <c r="AH114" s="36" t="s">
        <v>361</v>
      </c>
      <c r="AI114" s="36" t="s">
        <v>201</v>
      </c>
      <c r="AJ114" s="36" t="s">
        <v>201</v>
      </c>
      <c r="AK114" s="36"/>
      <c r="AL114" s="58"/>
      <c r="AM114" s="58"/>
      <c r="AN114" s="40"/>
      <c r="AO114" s="40"/>
      <c r="AP114" s="40"/>
      <c r="AQ114" s="41"/>
    </row>
    <row r="115" spans="1:43" ht="45.75" customHeight="1" x14ac:dyDescent="0.25">
      <c r="A115" s="34">
        <v>2019</v>
      </c>
      <c r="B115" s="35">
        <v>91</v>
      </c>
      <c r="C115" s="36"/>
      <c r="D115" s="107" t="s">
        <v>197</v>
      </c>
      <c r="E115" s="36" t="s">
        <v>615</v>
      </c>
      <c r="F115" s="36" t="s">
        <v>616</v>
      </c>
      <c r="G115" s="36"/>
      <c r="H115" s="36"/>
      <c r="I115" s="36" t="s">
        <v>614</v>
      </c>
      <c r="J115" s="39" t="s">
        <v>371</v>
      </c>
      <c r="K115" s="125">
        <v>876</v>
      </c>
      <c r="L115" s="36" t="s">
        <v>208</v>
      </c>
      <c r="M115" s="125">
        <v>1</v>
      </c>
      <c r="N115" s="36">
        <v>34406000000</v>
      </c>
      <c r="O115" s="36" t="s">
        <v>209</v>
      </c>
      <c r="P115" s="107" t="s">
        <v>197</v>
      </c>
      <c r="Q115" s="36" t="s">
        <v>230</v>
      </c>
      <c r="R115" s="36" t="s">
        <v>202</v>
      </c>
      <c r="S115" s="36"/>
      <c r="T115" s="111" t="s">
        <v>580</v>
      </c>
      <c r="U115" s="121" t="s">
        <v>608</v>
      </c>
      <c r="V115" s="131">
        <v>43524</v>
      </c>
      <c r="W115" s="131">
        <v>43525</v>
      </c>
      <c r="X115" s="131">
        <v>43553</v>
      </c>
      <c r="Y115" s="113">
        <v>12000</v>
      </c>
      <c r="Z115" s="55" t="s">
        <v>46</v>
      </c>
      <c r="AA115" s="136">
        <f t="shared" si="4"/>
        <v>12000</v>
      </c>
      <c r="AB115" s="39" t="s">
        <v>46</v>
      </c>
      <c r="AC115" s="36">
        <v>11</v>
      </c>
      <c r="AD115" s="36" t="s">
        <v>375</v>
      </c>
      <c r="AE115" s="36" t="s">
        <v>343</v>
      </c>
      <c r="AF115" s="36"/>
      <c r="AG115" s="36"/>
      <c r="AH115" s="36" t="s">
        <v>376</v>
      </c>
      <c r="AI115" s="36" t="s">
        <v>201</v>
      </c>
      <c r="AJ115" s="36" t="s">
        <v>201</v>
      </c>
      <c r="AK115" s="36"/>
      <c r="AL115" s="36"/>
      <c r="AM115" s="1"/>
      <c r="AN115" s="40"/>
      <c r="AO115" s="40"/>
      <c r="AP115" s="40"/>
      <c r="AQ115" s="41"/>
    </row>
    <row r="116" spans="1:43" ht="47.25" customHeight="1" x14ac:dyDescent="0.25">
      <c r="A116" s="34">
        <v>2019</v>
      </c>
      <c r="B116" s="35">
        <v>92</v>
      </c>
      <c r="C116" s="36"/>
      <c r="D116" s="107" t="s">
        <v>197</v>
      </c>
      <c r="E116" s="36" t="s">
        <v>417</v>
      </c>
      <c r="F116" s="36" t="s">
        <v>417</v>
      </c>
      <c r="G116" s="36"/>
      <c r="H116" s="36"/>
      <c r="I116" s="36" t="s">
        <v>414</v>
      </c>
      <c r="J116" s="39" t="s">
        <v>371</v>
      </c>
      <c r="K116" s="125">
        <v>876</v>
      </c>
      <c r="L116" s="36" t="s">
        <v>208</v>
      </c>
      <c r="M116" s="125">
        <v>1</v>
      </c>
      <c r="N116" s="36">
        <v>34406000000</v>
      </c>
      <c r="O116" s="36" t="s">
        <v>209</v>
      </c>
      <c r="P116" s="107" t="s">
        <v>197</v>
      </c>
      <c r="Q116" s="36" t="s">
        <v>230</v>
      </c>
      <c r="R116" s="36" t="s">
        <v>202</v>
      </c>
      <c r="S116" s="36"/>
      <c r="T116" s="110" t="s">
        <v>580</v>
      </c>
      <c r="U116" s="122" t="s">
        <v>656</v>
      </c>
      <c r="V116" s="117">
        <v>43524</v>
      </c>
      <c r="W116" s="117">
        <v>43525</v>
      </c>
      <c r="X116" s="117">
        <v>43830</v>
      </c>
      <c r="Y116" s="113">
        <v>94260</v>
      </c>
      <c r="Z116" s="42" t="s">
        <v>46</v>
      </c>
      <c r="AA116" s="136">
        <f>Y116</f>
        <v>94260</v>
      </c>
      <c r="AB116" s="39" t="s">
        <v>46</v>
      </c>
      <c r="AC116" s="36">
        <v>12</v>
      </c>
      <c r="AD116" s="36" t="s">
        <v>418</v>
      </c>
      <c r="AE116" s="36" t="s">
        <v>343</v>
      </c>
      <c r="AF116" s="36"/>
      <c r="AG116" s="36"/>
      <c r="AH116" s="36" t="s">
        <v>419</v>
      </c>
      <c r="AI116" s="36" t="s">
        <v>201</v>
      </c>
      <c r="AJ116" s="36" t="s">
        <v>201</v>
      </c>
      <c r="AK116" s="36"/>
      <c r="AL116" s="36"/>
      <c r="AM116" s="1"/>
      <c r="AN116" s="40"/>
      <c r="AO116" s="40"/>
      <c r="AP116" s="40"/>
      <c r="AQ116" s="41"/>
    </row>
    <row r="117" spans="1:43" ht="48.75" customHeight="1" x14ac:dyDescent="0.25">
      <c r="A117" s="34">
        <v>2019</v>
      </c>
      <c r="B117" s="35">
        <v>93</v>
      </c>
      <c r="C117" s="36"/>
      <c r="D117" s="107" t="s">
        <v>197</v>
      </c>
      <c r="E117" s="36" t="s">
        <v>346</v>
      </c>
      <c r="F117" s="36" t="s">
        <v>347</v>
      </c>
      <c r="G117" s="36"/>
      <c r="H117" s="36"/>
      <c r="I117" s="36" t="s">
        <v>370</v>
      </c>
      <c r="J117" s="39" t="s">
        <v>371</v>
      </c>
      <c r="K117" s="125">
        <v>876</v>
      </c>
      <c r="L117" s="36" t="s">
        <v>208</v>
      </c>
      <c r="M117" s="125">
        <v>1</v>
      </c>
      <c r="N117" s="36">
        <v>34406000000</v>
      </c>
      <c r="O117" s="36" t="s">
        <v>209</v>
      </c>
      <c r="P117" s="107" t="s">
        <v>197</v>
      </c>
      <c r="Q117" s="36" t="s">
        <v>230</v>
      </c>
      <c r="R117" s="36" t="s">
        <v>202</v>
      </c>
      <c r="S117" s="36"/>
      <c r="T117" s="111" t="s">
        <v>580</v>
      </c>
      <c r="U117" s="121" t="s">
        <v>612</v>
      </c>
      <c r="V117" s="131">
        <v>43536</v>
      </c>
      <c r="W117" s="131">
        <v>43537</v>
      </c>
      <c r="X117" s="131">
        <v>43553</v>
      </c>
      <c r="Y117" s="113">
        <v>40230</v>
      </c>
      <c r="Z117" s="42" t="s">
        <v>46</v>
      </c>
      <c r="AA117" s="136">
        <f t="shared" ref="AA117:AA132" si="5">+Y117</f>
        <v>40230</v>
      </c>
      <c r="AB117" s="39" t="s">
        <v>46</v>
      </c>
      <c r="AC117" s="36">
        <v>14</v>
      </c>
      <c r="AD117" s="36" t="s">
        <v>367</v>
      </c>
      <c r="AE117" s="36" t="s">
        <v>343</v>
      </c>
      <c r="AF117" s="36"/>
      <c r="AG117" s="36"/>
      <c r="AH117" s="36" t="s">
        <v>368</v>
      </c>
      <c r="AI117" s="36" t="s">
        <v>201</v>
      </c>
      <c r="AJ117" s="36" t="s">
        <v>201</v>
      </c>
      <c r="AK117" s="36"/>
      <c r="AL117" s="36"/>
      <c r="AM117" s="1"/>
      <c r="AN117" s="40"/>
      <c r="AO117" s="40"/>
      <c r="AP117" s="40"/>
      <c r="AQ117" s="41"/>
    </row>
    <row r="118" spans="1:43" ht="62.25" customHeight="1" x14ac:dyDescent="0.25">
      <c r="A118" s="34">
        <v>2019</v>
      </c>
      <c r="B118" s="35">
        <v>94</v>
      </c>
      <c r="C118" s="36"/>
      <c r="D118" s="107" t="s">
        <v>197</v>
      </c>
      <c r="E118" s="36" t="s">
        <v>270</v>
      </c>
      <c r="F118" s="36" t="s">
        <v>271</v>
      </c>
      <c r="G118" s="36"/>
      <c r="H118" s="36"/>
      <c r="I118" s="36" t="s">
        <v>269</v>
      </c>
      <c r="J118" s="109" t="s">
        <v>207</v>
      </c>
      <c r="K118" s="125">
        <v>876</v>
      </c>
      <c r="L118" s="36" t="s">
        <v>208</v>
      </c>
      <c r="M118" s="125">
        <v>1</v>
      </c>
      <c r="N118" s="36">
        <v>34406000000</v>
      </c>
      <c r="O118" s="36" t="s">
        <v>209</v>
      </c>
      <c r="P118" s="107" t="s">
        <v>197</v>
      </c>
      <c r="Q118" s="36" t="s">
        <v>230</v>
      </c>
      <c r="R118" s="36" t="s">
        <v>202</v>
      </c>
      <c r="S118" s="36"/>
      <c r="T118" s="111" t="s">
        <v>580</v>
      </c>
      <c r="U118" s="121" t="s">
        <v>581</v>
      </c>
      <c r="V118" s="131">
        <v>43539</v>
      </c>
      <c r="W118" s="131">
        <v>43540</v>
      </c>
      <c r="X118" s="131">
        <v>43554</v>
      </c>
      <c r="Y118" s="113">
        <v>44000</v>
      </c>
      <c r="Z118" s="42" t="s">
        <v>46</v>
      </c>
      <c r="AA118" s="136">
        <f t="shared" si="5"/>
        <v>44000</v>
      </c>
      <c r="AB118" s="39" t="s">
        <v>46</v>
      </c>
      <c r="AC118" s="36">
        <v>11</v>
      </c>
      <c r="AD118" s="36" t="s">
        <v>265</v>
      </c>
      <c r="AE118" s="36" t="s">
        <v>199</v>
      </c>
      <c r="AF118" s="36"/>
      <c r="AG118" s="36"/>
      <c r="AH118" s="36" t="s">
        <v>267</v>
      </c>
      <c r="AI118" s="36" t="s">
        <v>201</v>
      </c>
      <c r="AJ118" s="36" t="s">
        <v>201</v>
      </c>
      <c r="AK118" s="36"/>
      <c r="AL118" s="36"/>
      <c r="AM118" s="1"/>
      <c r="AN118" s="40"/>
      <c r="AO118" s="40"/>
      <c r="AP118" s="40"/>
      <c r="AQ118" s="41"/>
    </row>
    <row r="119" spans="1:43" ht="57" customHeight="1" x14ac:dyDescent="0.25">
      <c r="A119" s="34">
        <v>2019</v>
      </c>
      <c r="B119" s="35">
        <v>95</v>
      </c>
      <c r="C119" s="36"/>
      <c r="D119" s="107" t="s">
        <v>197</v>
      </c>
      <c r="E119" s="36" t="s">
        <v>653</v>
      </c>
      <c r="F119" s="108" t="s">
        <v>654</v>
      </c>
      <c r="G119" s="36"/>
      <c r="H119" s="36"/>
      <c r="I119" s="36" t="s">
        <v>652</v>
      </c>
      <c r="J119" s="109" t="s">
        <v>207</v>
      </c>
      <c r="K119" s="125">
        <v>876</v>
      </c>
      <c r="L119" s="36" t="s">
        <v>208</v>
      </c>
      <c r="M119" s="125">
        <v>1</v>
      </c>
      <c r="N119" s="36">
        <v>34406000000</v>
      </c>
      <c r="O119" s="36" t="s">
        <v>209</v>
      </c>
      <c r="P119" s="107" t="s">
        <v>197</v>
      </c>
      <c r="Q119" s="36" t="s">
        <v>230</v>
      </c>
      <c r="R119" s="36" t="s">
        <v>202</v>
      </c>
      <c r="S119" s="37"/>
      <c r="T119" s="110" t="s">
        <v>580</v>
      </c>
      <c r="U119" s="122" t="s">
        <v>646</v>
      </c>
      <c r="V119" s="117">
        <v>43549</v>
      </c>
      <c r="W119" s="117">
        <v>43550</v>
      </c>
      <c r="X119" s="131">
        <v>43585</v>
      </c>
      <c r="Y119" s="113">
        <v>37400</v>
      </c>
      <c r="Z119" s="43" t="s">
        <v>46</v>
      </c>
      <c r="AA119" s="136">
        <f t="shared" si="5"/>
        <v>37400</v>
      </c>
      <c r="AB119" s="39" t="s">
        <v>46</v>
      </c>
      <c r="AC119" s="36">
        <v>2</v>
      </c>
      <c r="AD119" s="36" t="s">
        <v>288</v>
      </c>
      <c r="AE119" s="36" t="s">
        <v>199</v>
      </c>
      <c r="AF119" s="36"/>
      <c r="AG119" s="36"/>
      <c r="AH119" s="36" t="s">
        <v>289</v>
      </c>
      <c r="AI119" s="36" t="s">
        <v>201</v>
      </c>
      <c r="AJ119" s="36" t="s">
        <v>201</v>
      </c>
      <c r="AK119" s="36"/>
      <c r="AL119" s="58"/>
      <c r="AM119" s="58"/>
      <c r="AN119" s="40"/>
      <c r="AO119" s="40"/>
      <c r="AP119" s="40"/>
      <c r="AQ119" s="41"/>
    </row>
    <row r="120" spans="1:43" ht="52.5" customHeight="1" x14ac:dyDescent="0.25">
      <c r="A120" s="34">
        <v>2019</v>
      </c>
      <c r="B120" s="35">
        <v>96</v>
      </c>
      <c r="C120" s="36"/>
      <c r="D120" s="107" t="s">
        <v>197</v>
      </c>
      <c r="E120" s="116" t="s">
        <v>676</v>
      </c>
      <c r="F120" s="155" t="s">
        <v>677</v>
      </c>
      <c r="G120" s="36"/>
      <c r="H120" s="36"/>
      <c r="I120" s="116" t="s">
        <v>588</v>
      </c>
      <c r="J120" s="109" t="s">
        <v>207</v>
      </c>
      <c r="K120" s="125">
        <v>876</v>
      </c>
      <c r="L120" s="36" t="s">
        <v>208</v>
      </c>
      <c r="M120" s="125">
        <v>1</v>
      </c>
      <c r="N120" s="36">
        <v>34406000000</v>
      </c>
      <c r="O120" s="36" t="s">
        <v>209</v>
      </c>
      <c r="P120" s="107" t="s">
        <v>197</v>
      </c>
      <c r="Q120" s="36" t="s">
        <v>241</v>
      </c>
      <c r="R120" s="36" t="s">
        <v>202</v>
      </c>
      <c r="S120" s="36"/>
      <c r="T120" s="110" t="s">
        <v>580</v>
      </c>
      <c r="U120" s="122" t="s">
        <v>589</v>
      </c>
      <c r="V120" s="117">
        <v>43556</v>
      </c>
      <c r="W120" s="117">
        <v>43557</v>
      </c>
      <c r="X120" s="131">
        <v>43616</v>
      </c>
      <c r="Y120" s="113">
        <v>54400</v>
      </c>
      <c r="Z120" s="55" t="s">
        <v>46</v>
      </c>
      <c r="AA120" s="136">
        <f t="shared" si="5"/>
        <v>54400</v>
      </c>
      <c r="AB120" s="39" t="s">
        <v>46</v>
      </c>
      <c r="AC120" s="36">
        <v>11</v>
      </c>
      <c r="AD120" s="36" t="s">
        <v>265</v>
      </c>
      <c r="AE120" s="36" t="s">
        <v>199</v>
      </c>
      <c r="AF120" s="36"/>
      <c r="AG120" s="36"/>
      <c r="AH120" s="36" t="s">
        <v>267</v>
      </c>
      <c r="AI120" s="36" t="s">
        <v>201</v>
      </c>
      <c r="AJ120" s="36" t="s">
        <v>201</v>
      </c>
      <c r="AK120" s="36"/>
      <c r="AL120" s="36"/>
      <c r="AM120" s="1"/>
      <c r="AN120" s="40"/>
      <c r="AO120" s="40"/>
      <c r="AP120" s="40"/>
      <c r="AQ120" s="41"/>
    </row>
    <row r="121" spans="1:43" s="208" customFormat="1" ht="112.5" customHeight="1" x14ac:dyDescent="0.25">
      <c r="A121" s="200">
        <v>2019</v>
      </c>
      <c r="B121" s="35">
        <v>97</v>
      </c>
      <c r="C121" s="116"/>
      <c r="D121" s="123" t="s">
        <v>197</v>
      </c>
      <c r="E121" s="116" t="s">
        <v>351</v>
      </c>
      <c r="F121" s="116" t="s">
        <v>352</v>
      </c>
      <c r="G121" s="116"/>
      <c r="H121" s="116"/>
      <c r="I121" s="116" t="s">
        <v>350</v>
      </c>
      <c r="J121" s="203" t="s">
        <v>371</v>
      </c>
      <c r="K121" s="135">
        <v>876</v>
      </c>
      <c r="L121" s="116" t="s">
        <v>208</v>
      </c>
      <c r="M121" s="135">
        <v>1</v>
      </c>
      <c r="N121" s="116">
        <v>34406000000</v>
      </c>
      <c r="O121" s="116" t="s">
        <v>209</v>
      </c>
      <c r="P121" s="123" t="s">
        <v>197</v>
      </c>
      <c r="Q121" s="116" t="s">
        <v>221</v>
      </c>
      <c r="R121" s="116" t="s">
        <v>222</v>
      </c>
      <c r="S121" s="116"/>
      <c r="T121" s="110" t="s">
        <v>603</v>
      </c>
      <c r="U121" s="122" t="s">
        <v>604</v>
      </c>
      <c r="V121" s="117">
        <v>43585</v>
      </c>
      <c r="W121" s="117">
        <v>43586</v>
      </c>
      <c r="X121" s="117">
        <v>43799</v>
      </c>
      <c r="Y121" s="113">
        <v>2946100</v>
      </c>
      <c r="Z121" s="203" t="s">
        <v>46</v>
      </c>
      <c r="AA121" s="136">
        <f t="shared" si="5"/>
        <v>2946100</v>
      </c>
      <c r="AB121" s="203" t="s">
        <v>46</v>
      </c>
      <c r="AC121" s="204" t="s">
        <v>388</v>
      </c>
      <c r="AD121" s="116" t="s">
        <v>342</v>
      </c>
      <c r="AE121" s="116" t="s">
        <v>343</v>
      </c>
      <c r="AF121" s="116"/>
      <c r="AG121" s="116"/>
      <c r="AH121" s="116" t="s">
        <v>344</v>
      </c>
      <c r="AI121" s="116" t="s">
        <v>201</v>
      </c>
      <c r="AJ121" s="116" t="s">
        <v>201</v>
      </c>
      <c r="AK121" s="116"/>
      <c r="AL121" s="116"/>
      <c r="AM121" s="205"/>
      <c r="AN121" s="206"/>
      <c r="AO121" s="206"/>
      <c r="AP121" s="206"/>
      <c r="AQ121" s="207"/>
    </row>
    <row r="122" spans="1:43" s="208" customFormat="1" ht="39.75" customHeight="1" x14ac:dyDescent="0.25">
      <c r="A122" s="200">
        <v>2019</v>
      </c>
      <c r="B122" s="35">
        <v>98</v>
      </c>
      <c r="C122" s="116"/>
      <c r="D122" s="123" t="s">
        <v>197</v>
      </c>
      <c r="E122" s="116" t="s">
        <v>351</v>
      </c>
      <c r="F122" s="116" t="s">
        <v>352</v>
      </c>
      <c r="G122" s="116"/>
      <c r="H122" s="116"/>
      <c r="I122" s="116" t="s">
        <v>666</v>
      </c>
      <c r="J122" s="203" t="s">
        <v>371</v>
      </c>
      <c r="K122" s="135">
        <v>876</v>
      </c>
      <c r="L122" s="116" t="s">
        <v>208</v>
      </c>
      <c r="M122" s="135">
        <v>1</v>
      </c>
      <c r="N122" s="116">
        <v>34406000000</v>
      </c>
      <c r="O122" s="116" t="s">
        <v>209</v>
      </c>
      <c r="P122" s="123" t="s">
        <v>197</v>
      </c>
      <c r="Q122" s="116" t="s">
        <v>221</v>
      </c>
      <c r="R122" s="116" t="s">
        <v>222</v>
      </c>
      <c r="S122" s="116"/>
      <c r="T122" s="110" t="s">
        <v>603</v>
      </c>
      <c r="U122" s="122" t="s">
        <v>604</v>
      </c>
      <c r="V122" s="117">
        <v>43585</v>
      </c>
      <c r="W122" s="117">
        <v>43586</v>
      </c>
      <c r="X122" s="117">
        <v>43799</v>
      </c>
      <c r="Y122" s="113">
        <v>151990</v>
      </c>
      <c r="Z122" s="202" t="s">
        <v>46</v>
      </c>
      <c r="AA122" s="136">
        <f t="shared" si="5"/>
        <v>151990</v>
      </c>
      <c r="AB122" s="203" t="s">
        <v>46</v>
      </c>
      <c r="AC122" s="204" t="s">
        <v>388</v>
      </c>
      <c r="AD122" s="116" t="s">
        <v>342</v>
      </c>
      <c r="AE122" s="116" t="s">
        <v>343</v>
      </c>
      <c r="AF122" s="116"/>
      <c r="AG122" s="116"/>
      <c r="AH122" s="116" t="s">
        <v>344</v>
      </c>
      <c r="AI122" s="116" t="s">
        <v>201</v>
      </c>
      <c r="AJ122" s="116" t="s">
        <v>201</v>
      </c>
      <c r="AK122" s="116"/>
      <c r="AL122" s="116"/>
      <c r="AM122" s="205"/>
      <c r="AN122" s="206"/>
      <c r="AO122" s="206"/>
      <c r="AP122" s="206"/>
      <c r="AQ122" s="207"/>
    </row>
    <row r="123" spans="1:43" s="208" customFormat="1" ht="62.25" customHeight="1" x14ac:dyDescent="0.25">
      <c r="A123" s="200">
        <v>2019</v>
      </c>
      <c r="B123" s="35">
        <v>99</v>
      </c>
      <c r="C123" s="116"/>
      <c r="D123" s="123" t="s">
        <v>197</v>
      </c>
      <c r="E123" s="116" t="s">
        <v>353</v>
      </c>
      <c r="F123" s="116" t="s">
        <v>353</v>
      </c>
      <c r="G123" s="116"/>
      <c r="H123" s="116"/>
      <c r="I123" s="116" t="s">
        <v>355</v>
      </c>
      <c r="J123" s="203" t="s">
        <v>371</v>
      </c>
      <c r="K123" s="135">
        <v>876</v>
      </c>
      <c r="L123" s="116" t="s">
        <v>208</v>
      </c>
      <c r="M123" s="135">
        <v>1</v>
      </c>
      <c r="N123" s="116">
        <v>34406000000</v>
      </c>
      <c r="O123" s="116" t="s">
        <v>209</v>
      </c>
      <c r="P123" s="123" t="s">
        <v>197</v>
      </c>
      <c r="Q123" s="116" t="s">
        <v>221</v>
      </c>
      <c r="R123" s="116" t="s">
        <v>222</v>
      </c>
      <c r="S123" s="116"/>
      <c r="T123" s="110" t="s">
        <v>603</v>
      </c>
      <c r="U123" s="122" t="s">
        <v>604</v>
      </c>
      <c r="V123" s="117">
        <v>43585</v>
      </c>
      <c r="W123" s="117">
        <v>43586</v>
      </c>
      <c r="X123" s="117">
        <v>43738</v>
      </c>
      <c r="Y123" s="113">
        <v>710080</v>
      </c>
      <c r="Z123" s="210" t="s">
        <v>46</v>
      </c>
      <c r="AA123" s="136">
        <f t="shared" si="5"/>
        <v>710080</v>
      </c>
      <c r="AB123" s="203" t="s">
        <v>46</v>
      </c>
      <c r="AC123" s="204" t="s">
        <v>388</v>
      </c>
      <c r="AD123" s="116" t="s">
        <v>342</v>
      </c>
      <c r="AE123" s="116" t="s">
        <v>343</v>
      </c>
      <c r="AF123" s="116"/>
      <c r="AG123" s="116"/>
      <c r="AH123" s="116" t="s">
        <v>344</v>
      </c>
      <c r="AI123" s="116" t="s">
        <v>201</v>
      </c>
      <c r="AJ123" s="116" t="s">
        <v>201</v>
      </c>
      <c r="AK123" s="116"/>
      <c r="AL123" s="116"/>
      <c r="AM123" s="205"/>
      <c r="AN123" s="206"/>
      <c r="AO123" s="206"/>
      <c r="AP123" s="206"/>
      <c r="AQ123" s="207"/>
    </row>
    <row r="124" spans="1:43" s="174" customFormat="1" ht="42.75" customHeight="1" x14ac:dyDescent="0.25">
      <c r="A124" s="34">
        <v>2019</v>
      </c>
      <c r="B124" s="35">
        <v>100</v>
      </c>
      <c r="C124" s="36"/>
      <c r="D124" s="107" t="s">
        <v>197</v>
      </c>
      <c r="E124" s="36" t="s">
        <v>363</v>
      </c>
      <c r="F124" s="36" t="s">
        <v>363</v>
      </c>
      <c r="G124" s="36"/>
      <c r="H124" s="36"/>
      <c r="I124" s="36" t="s">
        <v>509</v>
      </c>
      <c r="J124" s="39" t="s">
        <v>371</v>
      </c>
      <c r="K124" s="125">
        <v>876</v>
      </c>
      <c r="L124" s="36" t="s">
        <v>208</v>
      </c>
      <c r="M124" s="125">
        <v>1</v>
      </c>
      <c r="N124" s="36">
        <v>34406000000</v>
      </c>
      <c r="O124" s="36" t="s">
        <v>209</v>
      </c>
      <c r="P124" s="107" t="s">
        <v>197</v>
      </c>
      <c r="Q124" s="36" t="s">
        <v>230</v>
      </c>
      <c r="R124" s="36" t="s">
        <v>202</v>
      </c>
      <c r="S124" s="36"/>
      <c r="T124" s="110" t="s">
        <v>603</v>
      </c>
      <c r="U124" s="122" t="s">
        <v>625</v>
      </c>
      <c r="V124" s="117">
        <v>43553</v>
      </c>
      <c r="W124" s="117">
        <v>43191</v>
      </c>
      <c r="X124" s="117">
        <v>43616</v>
      </c>
      <c r="Y124" s="113">
        <v>41500</v>
      </c>
      <c r="Z124" s="42" t="s">
        <v>46</v>
      </c>
      <c r="AA124" s="136">
        <f t="shared" si="5"/>
        <v>41500</v>
      </c>
      <c r="AB124" s="39" t="s">
        <v>46</v>
      </c>
      <c r="AC124" s="36">
        <v>14</v>
      </c>
      <c r="AD124" s="36" t="s">
        <v>503</v>
      </c>
      <c r="AE124" s="36" t="s">
        <v>343</v>
      </c>
      <c r="AF124" s="36"/>
      <c r="AG124" s="36"/>
      <c r="AH124" s="36" t="s">
        <v>505</v>
      </c>
      <c r="AI124" s="36" t="s">
        <v>201</v>
      </c>
      <c r="AJ124" s="36" t="s">
        <v>201</v>
      </c>
      <c r="AK124" s="36"/>
      <c r="AL124" s="36"/>
      <c r="AM124" s="1"/>
      <c r="AN124" s="40"/>
      <c r="AO124" s="40"/>
      <c r="AP124" s="40"/>
      <c r="AQ124" s="41"/>
    </row>
    <row r="125" spans="1:43" ht="48.75" customHeight="1" x14ac:dyDescent="0.25">
      <c r="A125" s="34">
        <v>2019</v>
      </c>
      <c r="B125" s="35">
        <v>101</v>
      </c>
      <c r="C125" s="36"/>
      <c r="D125" s="107" t="s">
        <v>197</v>
      </c>
      <c r="E125" s="36" t="s">
        <v>220</v>
      </c>
      <c r="F125" s="36" t="s">
        <v>229</v>
      </c>
      <c r="G125" s="36"/>
      <c r="H125" s="36"/>
      <c r="I125" s="36" t="s">
        <v>228</v>
      </c>
      <c r="J125" s="109" t="s">
        <v>207</v>
      </c>
      <c r="K125" s="125">
        <v>876</v>
      </c>
      <c r="L125" s="36" t="s">
        <v>208</v>
      </c>
      <c r="M125" s="125">
        <v>1</v>
      </c>
      <c r="N125" s="36">
        <v>34406000000</v>
      </c>
      <c r="O125" s="36" t="s">
        <v>209</v>
      </c>
      <c r="P125" s="107" t="s">
        <v>197</v>
      </c>
      <c r="Q125" s="36" t="s">
        <v>230</v>
      </c>
      <c r="R125" s="36" t="s">
        <v>202</v>
      </c>
      <c r="S125" s="36"/>
      <c r="T125" s="111" t="s">
        <v>603</v>
      </c>
      <c r="U125" s="121" t="s">
        <v>647</v>
      </c>
      <c r="V125" s="131">
        <v>43571</v>
      </c>
      <c r="W125" s="131">
        <v>43572</v>
      </c>
      <c r="X125" s="117">
        <v>43585</v>
      </c>
      <c r="Y125" s="113">
        <f>12225.62*0.9659</f>
        <v>11808.726358</v>
      </c>
      <c r="Z125" s="126" t="s">
        <v>46</v>
      </c>
      <c r="AA125" s="136">
        <f t="shared" si="5"/>
        <v>11808.726358</v>
      </c>
      <c r="AB125" s="39" t="s">
        <v>46</v>
      </c>
      <c r="AC125" s="134" t="s">
        <v>223</v>
      </c>
      <c r="AD125" s="36" t="s">
        <v>236</v>
      </c>
      <c r="AE125" s="36" t="s">
        <v>199</v>
      </c>
      <c r="AF125" s="36"/>
      <c r="AG125" s="36"/>
      <c r="AH125" s="36" t="s">
        <v>235</v>
      </c>
      <c r="AI125" s="36" t="s">
        <v>201</v>
      </c>
      <c r="AJ125" s="36" t="s">
        <v>201</v>
      </c>
      <c r="AK125" s="36"/>
      <c r="AL125" s="36"/>
      <c r="AM125" s="1"/>
      <c r="AN125" s="40"/>
      <c r="AO125" s="40"/>
      <c r="AP125" s="40"/>
      <c r="AQ125" s="41"/>
    </row>
    <row r="126" spans="1:43" ht="50.25" customHeight="1" x14ac:dyDescent="0.25">
      <c r="A126" s="34">
        <v>2019</v>
      </c>
      <c r="B126" s="35">
        <v>102</v>
      </c>
      <c r="C126" s="36"/>
      <c r="D126" s="107" t="s">
        <v>197</v>
      </c>
      <c r="E126" s="36" t="s">
        <v>220</v>
      </c>
      <c r="F126" s="36" t="s">
        <v>233</v>
      </c>
      <c r="G126" s="36"/>
      <c r="H126" s="36"/>
      <c r="I126" s="36" t="s">
        <v>232</v>
      </c>
      <c r="J126" s="109" t="s">
        <v>207</v>
      </c>
      <c r="K126" s="125">
        <v>876</v>
      </c>
      <c r="L126" s="36" t="s">
        <v>208</v>
      </c>
      <c r="M126" s="125">
        <v>1</v>
      </c>
      <c r="N126" s="36">
        <v>34406000000</v>
      </c>
      <c r="O126" s="36" t="s">
        <v>209</v>
      </c>
      <c r="P126" s="107" t="s">
        <v>197</v>
      </c>
      <c r="Q126" s="36" t="s">
        <v>230</v>
      </c>
      <c r="R126" s="36" t="s">
        <v>202</v>
      </c>
      <c r="S126" s="36"/>
      <c r="T126" s="111" t="s">
        <v>603</v>
      </c>
      <c r="U126" s="121" t="s">
        <v>647</v>
      </c>
      <c r="V126" s="131">
        <v>43571</v>
      </c>
      <c r="W126" s="131">
        <v>43572</v>
      </c>
      <c r="X126" s="131">
        <v>43585</v>
      </c>
      <c r="Y126" s="113">
        <f>26175*0.9659</f>
        <v>25282.432499999999</v>
      </c>
      <c r="Z126" s="43" t="s">
        <v>46</v>
      </c>
      <c r="AA126" s="136">
        <f t="shared" si="5"/>
        <v>25282.432499999999</v>
      </c>
      <c r="AB126" s="39" t="s">
        <v>46</v>
      </c>
      <c r="AC126" s="134" t="s">
        <v>223</v>
      </c>
      <c r="AD126" s="36" t="s">
        <v>236</v>
      </c>
      <c r="AE126" s="36" t="s">
        <v>199</v>
      </c>
      <c r="AF126" s="36"/>
      <c r="AG126" s="36"/>
      <c r="AH126" s="36" t="s">
        <v>235</v>
      </c>
      <c r="AI126" s="36" t="s">
        <v>201</v>
      </c>
      <c r="AJ126" s="36" t="s">
        <v>201</v>
      </c>
      <c r="AK126" s="36"/>
      <c r="AL126" s="58"/>
      <c r="AM126" s="58"/>
      <c r="AN126" s="40"/>
      <c r="AO126" s="40"/>
      <c r="AP126" s="40"/>
      <c r="AQ126" s="41"/>
    </row>
    <row r="127" spans="1:43" ht="60" customHeight="1" x14ac:dyDescent="0.25">
      <c r="A127" s="34">
        <v>2019</v>
      </c>
      <c r="B127" s="35">
        <v>103</v>
      </c>
      <c r="C127" s="36"/>
      <c r="D127" s="107" t="s">
        <v>197</v>
      </c>
      <c r="E127" s="36" t="s">
        <v>220</v>
      </c>
      <c r="F127" s="36" t="s">
        <v>238</v>
      </c>
      <c r="G127" s="36"/>
      <c r="H127" s="36"/>
      <c r="I127" s="36" t="s">
        <v>237</v>
      </c>
      <c r="J127" s="109" t="s">
        <v>207</v>
      </c>
      <c r="K127" s="125">
        <v>876</v>
      </c>
      <c r="L127" s="36" t="s">
        <v>208</v>
      </c>
      <c r="M127" s="125">
        <v>1</v>
      </c>
      <c r="N127" s="36">
        <v>34406000000</v>
      </c>
      <c r="O127" s="36" t="s">
        <v>209</v>
      </c>
      <c r="P127" s="107" t="s">
        <v>197</v>
      </c>
      <c r="Q127" s="36" t="s">
        <v>230</v>
      </c>
      <c r="R127" s="36" t="s">
        <v>202</v>
      </c>
      <c r="S127" s="36"/>
      <c r="T127" s="111" t="s">
        <v>603</v>
      </c>
      <c r="U127" s="121" t="s">
        <v>647</v>
      </c>
      <c r="V127" s="131">
        <v>43571</v>
      </c>
      <c r="W127" s="131">
        <v>43572</v>
      </c>
      <c r="X127" s="131">
        <v>43585</v>
      </c>
      <c r="Y127" s="113">
        <f>29464.96*0.9659</f>
        <v>28460.204863999999</v>
      </c>
      <c r="Z127" s="39" t="s">
        <v>46</v>
      </c>
      <c r="AA127" s="136">
        <f t="shared" si="5"/>
        <v>28460.204863999999</v>
      </c>
      <c r="AB127" s="39" t="s">
        <v>46</v>
      </c>
      <c r="AC127" s="134" t="s">
        <v>223</v>
      </c>
      <c r="AD127" s="36" t="s">
        <v>236</v>
      </c>
      <c r="AE127" s="36" t="s">
        <v>199</v>
      </c>
      <c r="AF127" s="36"/>
      <c r="AG127" s="36"/>
      <c r="AH127" s="36" t="s">
        <v>235</v>
      </c>
      <c r="AI127" s="36" t="s">
        <v>201</v>
      </c>
      <c r="AJ127" s="36" t="s">
        <v>201</v>
      </c>
      <c r="AK127" s="36"/>
      <c r="AL127" s="36"/>
      <c r="AM127" s="1"/>
      <c r="AN127" s="40"/>
      <c r="AO127" s="40"/>
      <c r="AP127" s="40"/>
      <c r="AQ127" s="41"/>
    </row>
    <row r="128" spans="1:43" s="174" customFormat="1" ht="78" customHeight="1" x14ac:dyDescent="0.25">
      <c r="A128" s="175">
        <v>2019</v>
      </c>
      <c r="B128" s="159">
        <v>104</v>
      </c>
      <c r="C128" s="160"/>
      <c r="D128" s="161" t="s">
        <v>197</v>
      </c>
      <c r="E128" s="160" t="s">
        <v>353</v>
      </c>
      <c r="F128" s="160" t="s">
        <v>353</v>
      </c>
      <c r="G128" s="160"/>
      <c r="H128" s="160"/>
      <c r="I128" s="160" t="s">
        <v>690</v>
      </c>
      <c r="J128" s="180" t="s">
        <v>207</v>
      </c>
      <c r="K128" s="163">
        <v>876</v>
      </c>
      <c r="L128" s="160" t="s">
        <v>208</v>
      </c>
      <c r="M128" s="163">
        <v>1</v>
      </c>
      <c r="N128" s="160">
        <v>34406000000</v>
      </c>
      <c r="O128" s="160" t="s">
        <v>209</v>
      </c>
      <c r="P128" s="161" t="s">
        <v>197</v>
      </c>
      <c r="Q128" s="160" t="s">
        <v>241</v>
      </c>
      <c r="R128" s="160" t="s">
        <v>222</v>
      </c>
      <c r="S128" s="160"/>
      <c r="T128" s="164" t="s">
        <v>603</v>
      </c>
      <c r="U128" s="220" t="s">
        <v>604</v>
      </c>
      <c r="V128" s="221">
        <v>43585</v>
      </c>
      <c r="W128" s="221">
        <v>43586</v>
      </c>
      <c r="X128" s="221">
        <v>43769</v>
      </c>
      <c r="Y128" s="176">
        <v>1920143.05</v>
      </c>
      <c r="Z128" s="219" t="s">
        <v>46</v>
      </c>
      <c r="AA128" s="177">
        <f t="shared" si="5"/>
        <v>1920143.05</v>
      </c>
      <c r="AB128" s="162" t="s">
        <v>46</v>
      </c>
      <c r="AC128" s="178" t="s">
        <v>527</v>
      </c>
      <c r="AD128" s="160"/>
      <c r="AE128" s="160" t="s">
        <v>199</v>
      </c>
      <c r="AF128" s="160"/>
      <c r="AG128" s="160"/>
      <c r="AH128" s="160"/>
      <c r="AI128" s="160" t="s">
        <v>201</v>
      </c>
      <c r="AJ128" s="160" t="s">
        <v>201</v>
      </c>
      <c r="AK128" s="160"/>
      <c r="AL128" s="170"/>
      <c r="AM128" s="170"/>
      <c r="AN128" s="172"/>
      <c r="AO128" s="172"/>
      <c r="AP128" s="172"/>
      <c r="AQ128" s="173"/>
    </row>
    <row r="129" spans="1:43" ht="58.5" customHeight="1" x14ac:dyDescent="0.25">
      <c r="A129" s="34">
        <v>2019</v>
      </c>
      <c r="B129" s="35">
        <v>105</v>
      </c>
      <c r="C129" s="36"/>
      <c r="D129" s="107" t="s">
        <v>197</v>
      </c>
      <c r="E129" s="36" t="s">
        <v>220</v>
      </c>
      <c r="F129" s="36" t="s">
        <v>234</v>
      </c>
      <c r="G129" s="36"/>
      <c r="H129" s="36"/>
      <c r="I129" s="116" t="s">
        <v>349</v>
      </c>
      <c r="J129" s="109" t="s">
        <v>207</v>
      </c>
      <c r="K129" s="125">
        <v>876</v>
      </c>
      <c r="L129" s="36" t="s">
        <v>208</v>
      </c>
      <c r="M129" s="125">
        <v>1</v>
      </c>
      <c r="N129" s="36">
        <v>34406000000</v>
      </c>
      <c r="O129" s="36" t="s">
        <v>209</v>
      </c>
      <c r="P129" s="107" t="s">
        <v>197</v>
      </c>
      <c r="Q129" s="36" t="s">
        <v>241</v>
      </c>
      <c r="R129" s="36" t="s">
        <v>202</v>
      </c>
      <c r="S129" s="36"/>
      <c r="T129" s="111" t="s">
        <v>603</v>
      </c>
      <c r="U129" s="121" t="s">
        <v>647</v>
      </c>
      <c r="V129" s="131">
        <v>43571</v>
      </c>
      <c r="W129" s="131">
        <v>43572</v>
      </c>
      <c r="X129" s="131">
        <v>43585</v>
      </c>
      <c r="Y129" s="113">
        <f>107018.53*0.9659</f>
        <v>103369.198127</v>
      </c>
      <c r="Z129" s="55" t="s">
        <v>46</v>
      </c>
      <c r="AA129" s="136">
        <f t="shared" si="5"/>
        <v>103369.198127</v>
      </c>
      <c r="AB129" s="39" t="s">
        <v>46</v>
      </c>
      <c r="AC129" s="134" t="s">
        <v>223</v>
      </c>
      <c r="AD129" s="36" t="s">
        <v>236</v>
      </c>
      <c r="AE129" s="36" t="s">
        <v>199</v>
      </c>
      <c r="AF129" s="36"/>
      <c r="AG129" s="36"/>
      <c r="AH129" s="36" t="s">
        <v>235</v>
      </c>
      <c r="AI129" s="36" t="s">
        <v>201</v>
      </c>
      <c r="AJ129" s="36" t="s">
        <v>201</v>
      </c>
      <c r="AK129" s="36"/>
      <c r="AL129" s="36"/>
      <c r="AM129" s="1"/>
      <c r="AN129" s="40"/>
      <c r="AO129" s="40"/>
      <c r="AP129" s="40"/>
      <c r="AQ129" s="41"/>
    </row>
    <row r="130" spans="1:43" s="208" customFormat="1" ht="55.5" customHeight="1" x14ac:dyDescent="0.25">
      <c r="A130" s="200">
        <v>2019</v>
      </c>
      <c r="B130" s="35">
        <v>106</v>
      </c>
      <c r="C130" s="116"/>
      <c r="D130" s="123" t="s">
        <v>197</v>
      </c>
      <c r="E130" s="116" t="s">
        <v>372</v>
      </c>
      <c r="F130" s="116" t="s">
        <v>372</v>
      </c>
      <c r="G130" s="116"/>
      <c r="H130" s="116"/>
      <c r="I130" s="116" t="s">
        <v>374</v>
      </c>
      <c r="J130" s="203" t="s">
        <v>371</v>
      </c>
      <c r="K130" s="135">
        <v>876</v>
      </c>
      <c r="L130" s="116" t="s">
        <v>208</v>
      </c>
      <c r="M130" s="135">
        <v>1</v>
      </c>
      <c r="N130" s="116">
        <v>34406000000</v>
      </c>
      <c r="O130" s="116" t="s">
        <v>209</v>
      </c>
      <c r="P130" s="123" t="s">
        <v>197</v>
      </c>
      <c r="Q130" s="116" t="s">
        <v>203</v>
      </c>
      <c r="R130" s="116" t="s">
        <v>202</v>
      </c>
      <c r="S130" s="116" t="s">
        <v>377</v>
      </c>
      <c r="T130" s="110" t="s">
        <v>610</v>
      </c>
      <c r="U130" s="122" t="s">
        <v>613</v>
      </c>
      <c r="V130" s="117">
        <v>43585</v>
      </c>
      <c r="W130" s="117">
        <v>43586</v>
      </c>
      <c r="X130" s="117">
        <v>43677</v>
      </c>
      <c r="Y130" s="113">
        <v>422400</v>
      </c>
      <c r="Z130" s="202" t="s">
        <v>46</v>
      </c>
      <c r="AA130" s="136">
        <f t="shared" si="5"/>
        <v>422400</v>
      </c>
      <c r="AB130" s="203" t="s">
        <v>46</v>
      </c>
      <c r="AC130" s="116">
        <v>11</v>
      </c>
      <c r="AD130" s="116" t="s">
        <v>375</v>
      </c>
      <c r="AE130" s="116" t="s">
        <v>343</v>
      </c>
      <c r="AF130" s="116"/>
      <c r="AG130" s="116"/>
      <c r="AH130" s="116" t="s">
        <v>376</v>
      </c>
      <c r="AI130" s="116" t="s">
        <v>201</v>
      </c>
      <c r="AJ130" s="116" t="s">
        <v>201</v>
      </c>
      <c r="AK130" s="116"/>
      <c r="AL130" s="116"/>
      <c r="AM130" s="205"/>
      <c r="AN130" s="206"/>
      <c r="AO130" s="206"/>
      <c r="AP130" s="206"/>
      <c r="AQ130" s="207"/>
    </row>
    <row r="131" spans="1:43" s="208" customFormat="1" ht="50.25" customHeight="1" x14ac:dyDescent="0.25">
      <c r="A131" s="200">
        <v>2019</v>
      </c>
      <c r="B131" s="35">
        <v>107</v>
      </c>
      <c r="C131" s="116"/>
      <c r="D131" s="123" t="s">
        <v>197</v>
      </c>
      <c r="E131" s="116" t="s">
        <v>363</v>
      </c>
      <c r="F131" s="116" t="s">
        <v>363</v>
      </c>
      <c r="G131" s="116"/>
      <c r="H131" s="116"/>
      <c r="I131" s="116" t="s">
        <v>362</v>
      </c>
      <c r="J131" s="203" t="s">
        <v>371</v>
      </c>
      <c r="K131" s="135">
        <v>876</v>
      </c>
      <c r="L131" s="116" t="s">
        <v>208</v>
      </c>
      <c r="M131" s="135">
        <v>1</v>
      </c>
      <c r="N131" s="116">
        <v>34406000000</v>
      </c>
      <c r="O131" s="116" t="s">
        <v>209</v>
      </c>
      <c r="P131" s="123" t="s">
        <v>197</v>
      </c>
      <c r="Q131" s="116" t="s">
        <v>221</v>
      </c>
      <c r="R131" s="116" t="s">
        <v>222</v>
      </c>
      <c r="S131" s="116"/>
      <c r="T131" s="110" t="s">
        <v>610</v>
      </c>
      <c r="U131" s="122" t="s">
        <v>609</v>
      </c>
      <c r="V131" s="117">
        <v>43616</v>
      </c>
      <c r="W131" s="117">
        <v>43617</v>
      </c>
      <c r="X131" s="117">
        <v>43738</v>
      </c>
      <c r="Y131" s="113">
        <v>119000</v>
      </c>
      <c r="Z131" s="202" t="s">
        <v>46</v>
      </c>
      <c r="AA131" s="136">
        <f t="shared" si="5"/>
        <v>119000</v>
      </c>
      <c r="AB131" s="203" t="s">
        <v>46</v>
      </c>
      <c r="AC131" s="116">
        <v>14</v>
      </c>
      <c r="AD131" s="116" t="s">
        <v>360</v>
      </c>
      <c r="AE131" s="116" t="s">
        <v>343</v>
      </c>
      <c r="AF131" s="116"/>
      <c r="AG131" s="116"/>
      <c r="AH131" s="116" t="s">
        <v>361</v>
      </c>
      <c r="AI131" s="116" t="s">
        <v>201</v>
      </c>
      <c r="AJ131" s="116" t="s">
        <v>201</v>
      </c>
      <c r="AK131" s="116"/>
      <c r="AL131" s="116"/>
      <c r="AM131" s="116"/>
      <c r="AN131" s="206"/>
      <c r="AO131" s="206"/>
      <c r="AP131" s="206"/>
      <c r="AQ131" s="207"/>
    </row>
    <row r="132" spans="1:43" s="174" customFormat="1" ht="53.25" customHeight="1" x14ac:dyDescent="0.25">
      <c r="A132" s="175">
        <v>2019</v>
      </c>
      <c r="B132" s="159">
        <v>108</v>
      </c>
      <c r="C132" s="160"/>
      <c r="D132" s="161" t="s">
        <v>197</v>
      </c>
      <c r="E132" s="160" t="s">
        <v>526</v>
      </c>
      <c r="F132" s="160" t="s">
        <v>526</v>
      </c>
      <c r="G132" s="160"/>
      <c r="H132" s="160"/>
      <c r="I132" s="160" t="s">
        <v>628</v>
      </c>
      <c r="J132" s="162" t="s">
        <v>207</v>
      </c>
      <c r="K132" s="163">
        <v>876</v>
      </c>
      <c r="L132" s="160" t="s">
        <v>208</v>
      </c>
      <c r="M132" s="163">
        <v>1</v>
      </c>
      <c r="N132" s="160">
        <v>34406000000</v>
      </c>
      <c r="O132" s="160" t="s">
        <v>209</v>
      </c>
      <c r="P132" s="161" t="s">
        <v>197</v>
      </c>
      <c r="Q132" s="160" t="s">
        <v>595</v>
      </c>
      <c r="R132" s="160" t="s">
        <v>222</v>
      </c>
      <c r="S132" s="160"/>
      <c r="T132" s="164" t="s">
        <v>610</v>
      </c>
      <c r="U132" s="220" t="s">
        <v>621</v>
      </c>
      <c r="V132" s="221">
        <v>43620</v>
      </c>
      <c r="W132" s="221">
        <v>43621</v>
      </c>
      <c r="X132" s="221">
        <v>43677</v>
      </c>
      <c r="Y132" s="176">
        <v>148300</v>
      </c>
      <c r="Z132" s="167" t="s">
        <v>46</v>
      </c>
      <c r="AA132" s="177">
        <f t="shared" si="5"/>
        <v>148300</v>
      </c>
      <c r="AB132" s="162" t="s">
        <v>46</v>
      </c>
      <c r="AC132" s="178" t="s">
        <v>530</v>
      </c>
      <c r="AD132" s="160"/>
      <c r="AE132" s="160" t="s">
        <v>199</v>
      </c>
      <c r="AF132" s="160"/>
      <c r="AG132" s="160"/>
      <c r="AH132" s="160"/>
      <c r="AI132" s="160" t="s">
        <v>201</v>
      </c>
      <c r="AJ132" s="160" t="s">
        <v>201</v>
      </c>
      <c r="AK132" s="160"/>
      <c r="AL132" s="160"/>
      <c r="AM132" s="179"/>
      <c r="AN132" s="172"/>
      <c r="AO132" s="172"/>
      <c r="AP132" s="172"/>
      <c r="AQ132" s="173"/>
    </row>
    <row r="133" spans="1:43" s="130" customFormat="1" ht="69.75" customHeight="1" x14ac:dyDescent="0.25">
      <c r="A133" s="34">
        <v>2019</v>
      </c>
      <c r="B133" s="35">
        <v>109</v>
      </c>
      <c r="C133" s="36"/>
      <c r="D133" s="107" t="s">
        <v>197</v>
      </c>
      <c r="E133" s="36" t="s">
        <v>417</v>
      </c>
      <c r="F133" s="36" t="s">
        <v>417</v>
      </c>
      <c r="G133" s="36"/>
      <c r="H133" s="36"/>
      <c r="I133" s="36" t="s">
        <v>657</v>
      </c>
      <c r="J133" s="39" t="s">
        <v>371</v>
      </c>
      <c r="K133" s="125">
        <v>876</v>
      </c>
      <c r="L133" s="36" t="s">
        <v>208</v>
      </c>
      <c r="M133" s="125">
        <v>1</v>
      </c>
      <c r="N133" s="36">
        <v>34406000000</v>
      </c>
      <c r="O133" s="36" t="s">
        <v>209</v>
      </c>
      <c r="P133" s="107" t="s">
        <v>197</v>
      </c>
      <c r="Q133" s="36" t="s">
        <v>230</v>
      </c>
      <c r="R133" s="36" t="s">
        <v>202</v>
      </c>
      <c r="S133" s="36"/>
      <c r="T133" s="110" t="s">
        <v>610</v>
      </c>
      <c r="U133" s="122" t="s">
        <v>658</v>
      </c>
      <c r="V133" s="117">
        <v>43585</v>
      </c>
      <c r="W133" s="117">
        <v>43586</v>
      </c>
      <c r="X133" s="117">
        <v>43830</v>
      </c>
      <c r="Y133" s="113">
        <v>42500</v>
      </c>
      <c r="Z133" s="126" t="s">
        <v>46</v>
      </c>
      <c r="AA133" s="136">
        <f>Y133</f>
        <v>42500</v>
      </c>
      <c r="AB133" s="39" t="s">
        <v>46</v>
      </c>
      <c r="AC133" s="36">
        <v>12</v>
      </c>
      <c r="AD133" s="36" t="s">
        <v>418</v>
      </c>
      <c r="AE133" s="36" t="s">
        <v>343</v>
      </c>
      <c r="AF133" s="36"/>
      <c r="AG133" s="36"/>
      <c r="AH133" s="36" t="s">
        <v>419</v>
      </c>
      <c r="AI133" s="36" t="s">
        <v>201</v>
      </c>
      <c r="AJ133" s="36" t="s">
        <v>201</v>
      </c>
      <c r="AK133" s="36"/>
      <c r="AL133" s="36"/>
      <c r="AM133" s="1"/>
      <c r="AN133" s="40"/>
      <c r="AO133" s="40"/>
      <c r="AP133" s="40"/>
      <c r="AQ133" s="41"/>
    </row>
    <row r="134" spans="1:43" s="130" customFormat="1" ht="45.75" customHeight="1" x14ac:dyDescent="0.25">
      <c r="A134" s="34">
        <v>2019</v>
      </c>
      <c r="B134" s="35">
        <v>110</v>
      </c>
      <c r="C134" s="36"/>
      <c r="D134" s="107" t="s">
        <v>197</v>
      </c>
      <c r="E134" s="36" t="s">
        <v>353</v>
      </c>
      <c r="F134" s="36" t="s">
        <v>353</v>
      </c>
      <c r="G134" s="36"/>
      <c r="H134" s="36"/>
      <c r="I134" s="36" t="s">
        <v>667</v>
      </c>
      <c r="J134" s="39" t="s">
        <v>371</v>
      </c>
      <c r="K134" s="125">
        <v>876</v>
      </c>
      <c r="L134" s="36" t="s">
        <v>208</v>
      </c>
      <c r="M134" s="125">
        <v>1</v>
      </c>
      <c r="N134" s="36">
        <v>34406000000</v>
      </c>
      <c r="O134" s="36" t="s">
        <v>209</v>
      </c>
      <c r="P134" s="107" t="s">
        <v>197</v>
      </c>
      <c r="Q134" s="36" t="s">
        <v>230</v>
      </c>
      <c r="R134" s="36" t="s">
        <v>202</v>
      </c>
      <c r="S134" s="36"/>
      <c r="T134" s="111" t="s">
        <v>610</v>
      </c>
      <c r="U134" s="121" t="s">
        <v>668</v>
      </c>
      <c r="V134" s="131">
        <v>43585</v>
      </c>
      <c r="W134" s="131">
        <v>43586</v>
      </c>
      <c r="X134" s="131">
        <v>43799</v>
      </c>
      <c r="Y134" s="113">
        <v>7359.12</v>
      </c>
      <c r="Z134" s="126" t="s">
        <v>46</v>
      </c>
      <c r="AA134" s="136">
        <f>+Y134</f>
        <v>7359.12</v>
      </c>
      <c r="AB134" s="39" t="s">
        <v>46</v>
      </c>
      <c r="AC134" s="112" t="s">
        <v>388</v>
      </c>
      <c r="AD134" s="36" t="s">
        <v>342</v>
      </c>
      <c r="AE134" s="36" t="s">
        <v>343</v>
      </c>
      <c r="AF134" s="36"/>
      <c r="AG134" s="36"/>
      <c r="AH134" s="36" t="s">
        <v>344</v>
      </c>
      <c r="AI134" s="36" t="s">
        <v>201</v>
      </c>
      <c r="AJ134" s="36" t="s">
        <v>201</v>
      </c>
      <c r="AK134" s="36"/>
      <c r="AL134" s="36"/>
      <c r="AM134" s="1"/>
      <c r="AN134" s="40"/>
      <c r="AO134" s="40"/>
      <c r="AP134" s="40"/>
      <c r="AQ134" s="41"/>
    </row>
    <row r="135" spans="1:43" s="130" customFormat="1" ht="38.25" customHeight="1" x14ac:dyDescent="0.25">
      <c r="A135" s="34">
        <v>2019</v>
      </c>
      <c r="B135" s="35">
        <v>111</v>
      </c>
      <c r="C135" s="36"/>
      <c r="D135" s="107" t="s">
        <v>197</v>
      </c>
      <c r="E135" s="36" t="s">
        <v>354</v>
      </c>
      <c r="F135" s="36" t="s">
        <v>354</v>
      </c>
      <c r="G135" s="36"/>
      <c r="H135" s="36"/>
      <c r="I135" s="36" t="s">
        <v>669</v>
      </c>
      <c r="J135" s="39" t="s">
        <v>371</v>
      </c>
      <c r="K135" s="125">
        <v>876</v>
      </c>
      <c r="L135" s="36" t="s">
        <v>208</v>
      </c>
      <c r="M135" s="125">
        <v>1</v>
      </c>
      <c r="N135" s="36">
        <v>34406000000</v>
      </c>
      <c r="O135" s="36" t="s">
        <v>209</v>
      </c>
      <c r="P135" s="107" t="s">
        <v>197</v>
      </c>
      <c r="Q135" s="36" t="s">
        <v>230</v>
      </c>
      <c r="R135" s="36" t="s">
        <v>202</v>
      </c>
      <c r="S135" s="36"/>
      <c r="T135" s="111" t="s">
        <v>610</v>
      </c>
      <c r="U135" s="121" t="s">
        <v>668</v>
      </c>
      <c r="V135" s="131">
        <v>43585</v>
      </c>
      <c r="W135" s="131">
        <v>43586</v>
      </c>
      <c r="X135" s="131">
        <v>43799</v>
      </c>
      <c r="Y135" s="113">
        <v>26203.75</v>
      </c>
      <c r="Z135" s="42" t="s">
        <v>46</v>
      </c>
      <c r="AA135" s="136">
        <f>+Y135</f>
        <v>26203.75</v>
      </c>
      <c r="AB135" s="39" t="s">
        <v>46</v>
      </c>
      <c r="AC135" s="112" t="s">
        <v>388</v>
      </c>
      <c r="AD135" s="36" t="s">
        <v>342</v>
      </c>
      <c r="AE135" s="36" t="s">
        <v>343</v>
      </c>
      <c r="AF135" s="36"/>
      <c r="AG135" s="36"/>
      <c r="AH135" s="36" t="s">
        <v>344</v>
      </c>
      <c r="AI135" s="36" t="s">
        <v>201</v>
      </c>
      <c r="AJ135" s="36" t="s">
        <v>201</v>
      </c>
      <c r="AK135" s="36"/>
      <c r="AL135" s="36"/>
      <c r="AM135" s="1"/>
      <c r="AN135" s="40"/>
      <c r="AO135" s="40"/>
      <c r="AP135" s="40"/>
      <c r="AQ135" s="41"/>
    </row>
    <row r="136" spans="1:43" ht="55.5" customHeight="1" x14ac:dyDescent="0.25">
      <c r="A136" s="34">
        <v>2019</v>
      </c>
      <c r="B136" s="35">
        <v>112</v>
      </c>
      <c r="C136" s="36"/>
      <c r="D136" s="107" t="s">
        <v>197</v>
      </c>
      <c r="E136" s="36" t="s">
        <v>353</v>
      </c>
      <c r="F136" s="36" t="s">
        <v>353</v>
      </c>
      <c r="G136" s="36"/>
      <c r="H136" s="36"/>
      <c r="I136" s="36" t="s">
        <v>670</v>
      </c>
      <c r="J136" s="39" t="s">
        <v>371</v>
      </c>
      <c r="K136" s="125">
        <v>876</v>
      </c>
      <c r="L136" s="36" t="s">
        <v>208</v>
      </c>
      <c r="M136" s="125">
        <v>1</v>
      </c>
      <c r="N136" s="36">
        <v>34406000000</v>
      </c>
      <c r="O136" s="36" t="s">
        <v>209</v>
      </c>
      <c r="P136" s="107" t="s">
        <v>197</v>
      </c>
      <c r="Q136" s="36" t="s">
        <v>230</v>
      </c>
      <c r="R136" s="36" t="s">
        <v>202</v>
      </c>
      <c r="S136" s="36"/>
      <c r="T136" s="111" t="s">
        <v>610</v>
      </c>
      <c r="U136" s="121" t="s">
        <v>668</v>
      </c>
      <c r="V136" s="131">
        <v>43585</v>
      </c>
      <c r="W136" s="131">
        <v>43586</v>
      </c>
      <c r="X136" s="131">
        <v>43799</v>
      </c>
      <c r="Y136" s="113">
        <v>55251.96</v>
      </c>
      <c r="Z136" s="42" t="s">
        <v>46</v>
      </c>
      <c r="AA136" s="136">
        <f>+Y136</f>
        <v>55251.96</v>
      </c>
      <c r="AB136" s="39" t="s">
        <v>46</v>
      </c>
      <c r="AC136" s="112" t="s">
        <v>388</v>
      </c>
      <c r="AD136" s="36" t="s">
        <v>342</v>
      </c>
      <c r="AE136" s="36" t="s">
        <v>343</v>
      </c>
      <c r="AF136" s="36"/>
      <c r="AG136" s="36"/>
      <c r="AH136" s="36" t="s">
        <v>344</v>
      </c>
      <c r="AI136" s="36" t="s">
        <v>201</v>
      </c>
      <c r="AJ136" s="36" t="s">
        <v>201</v>
      </c>
      <c r="AK136" s="36"/>
      <c r="AL136" s="36"/>
      <c r="AM136" s="1"/>
      <c r="AN136" s="40"/>
      <c r="AO136" s="40"/>
      <c r="AP136" s="40"/>
      <c r="AQ136" s="41"/>
    </row>
    <row r="137" spans="1:43" s="130" customFormat="1" ht="42.75" customHeight="1" x14ac:dyDescent="0.25">
      <c r="A137" s="34">
        <v>2019</v>
      </c>
      <c r="B137" s="35">
        <v>113</v>
      </c>
      <c r="C137" s="36"/>
      <c r="D137" s="107" t="s">
        <v>197</v>
      </c>
      <c r="E137" s="36" t="s">
        <v>363</v>
      </c>
      <c r="F137" s="36" t="s">
        <v>363</v>
      </c>
      <c r="G137" s="36"/>
      <c r="H137" s="36"/>
      <c r="I137" s="36" t="s">
        <v>379</v>
      </c>
      <c r="J137" s="39" t="s">
        <v>371</v>
      </c>
      <c r="K137" s="125">
        <v>876</v>
      </c>
      <c r="L137" s="36" t="s">
        <v>208</v>
      </c>
      <c r="M137" s="125">
        <v>1</v>
      </c>
      <c r="N137" s="36">
        <v>34406000000</v>
      </c>
      <c r="O137" s="36" t="s">
        <v>209</v>
      </c>
      <c r="P137" s="107" t="s">
        <v>197</v>
      </c>
      <c r="Q137" s="36" t="s">
        <v>230</v>
      </c>
      <c r="R137" s="36" t="s">
        <v>202</v>
      </c>
      <c r="S137" s="36"/>
      <c r="T137" s="111" t="s">
        <v>610</v>
      </c>
      <c r="U137" s="121" t="s">
        <v>613</v>
      </c>
      <c r="V137" s="131">
        <v>43598</v>
      </c>
      <c r="W137" s="131">
        <v>43598</v>
      </c>
      <c r="X137" s="131">
        <v>43738</v>
      </c>
      <c r="Y137" s="113">
        <v>68200</v>
      </c>
      <c r="Z137" s="39" t="s">
        <v>46</v>
      </c>
      <c r="AA137" s="136">
        <f>+Y137</f>
        <v>68200</v>
      </c>
      <c r="AB137" s="39" t="s">
        <v>46</v>
      </c>
      <c r="AC137" s="36">
        <v>11</v>
      </c>
      <c r="AD137" s="36" t="s">
        <v>375</v>
      </c>
      <c r="AE137" s="36" t="s">
        <v>343</v>
      </c>
      <c r="AF137" s="36"/>
      <c r="AG137" s="36"/>
      <c r="AH137" s="36" t="s">
        <v>376</v>
      </c>
      <c r="AI137" s="36" t="s">
        <v>201</v>
      </c>
      <c r="AJ137" s="36" t="s">
        <v>201</v>
      </c>
      <c r="AK137" s="36"/>
      <c r="AL137" s="36"/>
      <c r="AM137" s="1"/>
      <c r="AN137" s="40"/>
      <c r="AO137" s="40"/>
      <c r="AP137" s="40"/>
      <c r="AQ137" s="41"/>
    </row>
    <row r="138" spans="1:43" s="130" customFormat="1" ht="37.5" customHeight="1" x14ac:dyDescent="0.25">
      <c r="A138" s="34">
        <v>2019</v>
      </c>
      <c r="B138" s="35">
        <v>114</v>
      </c>
      <c r="C138" s="36"/>
      <c r="D138" s="107" t="s">
        <v>197</v>
      </c>
      <c r="E138" s="36" t="s">
        <v>422</v>
      </c>
      <c r="F138" s="36" t="s">
        <v>423</v>
      </c>
      <c r="G138" s="36"/>
      <c r="H138" s="36"/>
      <c r="I138" s="36" t="s">
        <v>434</v>
      </c>
      <c r="J138" s="39" t="s">
        <v>371</v>
      </c>
      <c r="K138" s="125">
        <v>876</v>
      </c>
      <c r="L138" s="36" t="s">
        <v>208</v>
      </c>
      <c r="M138" s="125">
        <v>1</v>
      </c>
      <c r="N138" s="36">
        <v>34406000000</v>
      </c>
      <c r="O138" s="36" t="s">
        <v>209</v>
      </c>
      <c r="P138" s="107" t="s">
        <v>197</v>
      </c>
      <c r="Q138" s="116" t="s">
        <v>203</v>
      </c>
      <c r="R138" s="116" t="s">
        <v>202</v>
      </c>
      <c r="S138" s="36" t="s">
        <v>435</v>
      </c>
      <c r="T138" s="111" t="s">
        <v>620</v>
      </c>
      <c r="U138" s="121" t="s">
        <v>621</v>
      </c>
      <c r="V138" s="131">
        <v>43598</v>
      </c>
      <c r="W138" s="131">
        <v>43599</v>
      </c>
      <c r="X138" s="131">
        <v>43646</v>
      </c>
      <c r="Y138" s="113">
        <v>16000</v>
      </c>
      <c r="Z138" s="55" t="s">
        <v>46</v>
      </c>
      <c r="AA138" s="136">
        <f>Y138</f>
        <v>16000</v>
      </c>
      <c r="AB138" s="39" t="s">
        <v>46</v>
      </c>
      <c r="AC138" s="36">
        <v>12</v>
      </c>
      <c r="AD138" s="36" t="s">
        <v>428</v>
      </c>
      <c r="AE138" s="36" t="s">
        <v>343</v>
      </c>
      <c r="AF138" s="36"/>
      <c r="AG138" s="36"/>
      <c r="AH138" s="36" t="s">
        <v>429</v>
      </c>
      <c r="AI138" s="36" t="s">
        <v>201</v>
      </c>
      <c r="AJ138" s="36" t="s">
        <v>201</v>
      </c>
      <c r="AK138" s="36"/>
      <c r="AL138" s="36"/>
      <c r="AM138" s="1"/>
      <c r="AN138" s="40"/>
      <c r="AO138" s="40"/>
      <c r="AP138" s="40"/>
      <c r="AQ138" s="41"/>
    </row>
    <row r="139" spans="1:43" ht="56.25" customHeight="1" x14ac:dyDescent="0.25">
      <c r="A139" s="34">
        <v>2019</v>
      </c>
      <c r="B139" s="35">
        <v>115</v>
      </c>
      <c r="C139" s="36"/>
      <c r="D139" s="107" t="s">
        <v>197</v>
      </c>
      <c r="E139" s="151" t="s">
        <v>417</v>
      </c>
      <c r="F139" s="151" t="s">
        <v>417</v>
      </c>
      <c r="G139" s="151"/>
      <c r="H139" s="36"/>
      <c r="I139" s="36" t="s">
        <v>660</v>
      </c>
      <c r="J139" s="39" t="s">
        <v>371</v>
      </c>
      <c r="K139" s="125">
        <v>876</v>
      </c>
      <c r="L139" s="36" t="s">
        <v>208</v>
      </c>
      <c r="M139" s="125">
        <v>1</v>
      </c>
      <c r="N139" s="36">
        <v>34406000000</v>
      </c>
      <c r="O139" s="36" t="s">
        <v>209</v>
      </c>
      <c r="P139" s="107" t="s">
        <v>197</v>
      </c>
      <c r="Q139" s="36" t="s">
        <v>230</v>
      </c>
      <c r="R139" s="36" t="s">
        <v>202</v>
      </c>
      <c r="S139" s="36"/>
      <c r="T139" s="110" t="s">
        <v>661</v>
      </c>
      <c r="U139" s="122" t="s">
        <v>662</v>
      </c>
      <c r="V139" s="117">
        <v>43769</v>
      </c>
      <c r="W139" s="117">
        <v>43770</v>
      </c>
      <c r="X139" s="131">
        <v>43830</v>
      </c>
      <c r="Y139" s="113">
        <v>16800</v>
      </c>
      <c r="Z139" s="55" t="s">
        <v>46</v>
      </c>
      <c r="AA139" s="136">
        <f>Y139</f>
        <v>16800</v>
      </c>
      <c r="AB139" s="39" t="s">
        <v>46</v>
      </c>
      <c r="AC139" s="36">
        <v>12</v>
      </c>
      <c r="AD139" s="36" t="s">
        <v>418</v>
      </c>
      <c r="AE139" s="36" t="s">
        <v>343</v>
      </c>
      <c r="AF139" s="36"/>
      <c r="AG139" s="36"/>
      <c r="AH139" s="36" t="s">
        <v>419</v>
      </c>
      <c r="AI139" s="36" t="s">
        <v>201</v>
      </c>
      <c r="AJ139" s="36" t="s">
        <v>201</v>
      </c>
      <c r="AK139" s="36"/>
      <c r="AL139" s="36"/>
      <c r="AM139" s="1"/>
      <c r="AN139" s="40"/>
      <c r="AO139" s="40"/>
      <c r="AP139" s="40"/>
      <c r="AQ139" s="41"/>
    </row>
    <row r="140" spans="1:43" ht="32.25" customHeight="1" x14ac:dyDescent="0.25">
      <c r="A140" s="34"/>
      <c r="B140" s="35"/>
      <c r="C140" s="36"/>
      <c r="D140" s="107"/>
      <c r="E140" s="36"/>
      <c r="F140" s="36"/>
      <c r="G140" s="36"/>
      <c r="H140" s="36"/>
      <c r="I140" s="36"/>
      <c r="J140" s="36"/>
      <c r="K140" s="125"/>
      <c r="L140" s="36"/>
      <c r="M140" s="125"/>
      <c r="N140" s="36"/>
      <c r="O140" s="36"/>
      <c r="P140" s="107"/>
      <c r="Q140" s="36"/>
      <c r="R140" s="36"/>
      <c r="S140" s="36"/>
      <c r="T140" s="111"/>
      <c r="U140" s="111"/>
      <c r="V140" s="36"/>
      <c r="W140" s="36"/>
      <c r="X140" s="36"/>
      <c r="Y140" s="38"/>
      <c r="Z140" s="42"/>
      <c r="AA140" s="37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1"/>
      <c r="AN140" s="40"/>
      <c r="AO140" s="40"/>
      <c r="AP140" s="40"/>
      <c r="AQ140" s="41"/>
    </row>
    <row r="141" spans="1:43" ht="27" customHeight="1" x14ac:dyDescent="0.25">
      <c r="A141" s="34"/>
      <c r="B141" s="35"/>
      <c r="C141" s="36"/>
      <c r="D141" s="107"/>
      <c r="E141" s="36"/>
      <c r="F141" s="36"/>
      <c r="G141" s="36"/>
      <c r="H141" s="36"/>
      <c r="I141" s="36"/>
      <c r="J141" s="36"/>
      <c r="K141" s="125"/>
      <c r="L141" s="36"/>
      <c r="M141" s="125"/>
      <c r="N141" s="36"/>
      <c r="O141" s="36"/>
      <c r="P141" s="107"/>
      <c r="Q141" s="36"/>
      <c r="R141" s="36"/>
      <c r="S141" s="36"/>
      <c r="T141" s="111"/>
      <c r="U141" s="111"/>
      <c r="V141" s="36"/>
      <c r="W141" s="36"/>
      <c r="X141" s="36"/>
      <c r="Y141" s="38"/>
      <c r="Z141" s="42"/>
      <c r="AA141" s="37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1"/>
      <c r="AN141" s="40"/>
      <c r="AO141" s="40"/>
      <c r="AP141" s="40"/>
      <c r="AQ141" s="41"/>
    </row>
    <row r="142" spans="1:43" ht="15.75" customHeight="1" x14ac:dyDescent="0.25">
      <c r="A142" s="260" t="s">
        <v>53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2"/>
      <c r="AL142" s="65" t="s">
        <v>694</v>
      </c>
      <c r="AM142" s="65"/>
      <c r="AN142" s="263"/>
      <c r="AO142" s="261"/>
      <c r="AP142" s="261"/>
      <c r="AQ142" s="264"/>
    </row>
    <row r="143" spans="1:43" ht="15" customHeight="1" x14ac:dyDescent="0.25">
      <c r="A143" s="265" t="s">
        <v>65</v>
      </c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7"/>
      <c r="AL143" s="65" t="s">
        <v>694</v>
      </c>
      <c r="AM143" s="65"/>
      <c r="AN143" s="263"/>
      <c r="AO143" s="261"/>
      <c r="AP143" s="261"/>
      <c r="AQ143" s="264"/>
    </row>
    <row r="144" spans="1:43" ht="60" customHeight="1" x14ac:dyDescent="0.25">
      <c r="A144" s="34">
        <v>2019</v>
      </c>
      <c r="B144" s="35">
        <v>116</v>
      </c>
      <c r="C144" s="36"/>
      <c r="D144" s="36" t="s">
        <v>197</v>
      </c>
      <c r="E144" s="36" t="s">
        <v>491</v>
      </c>
      <c r="F144" s="36" t="s">
        <v>491</v>
      </c>
      <c r="G144" s="36"/>
      <c r="H144" s="36"/>
      <c r="I144" s="36" t="s">
        <v>486</v>
      </c>
      <c r="J144" s="39" t="s">
        <v>371</v>
      </c>
      <c r="K144" s="36">
        <v>876</v>
      </c>
      <c r="L144" s="36" t="s">
        <v>208</v>
      </c>
      <c r="M144" s="37">
        <v>1</v>
      </c>
      <c r="N144" s="36">
        <v>34406000000</v>
      </c>
      <c r="O144" s="36" t="s">
        <v>209</v>
      </c>
      <c r="P144" s="36" t="s">
        <v>197</v>
      </c>
      <c r="Q144" s="36" t="s">
        <v>221</v>
      </c>
      <c r="R144" s="36" t="s">
        <v>202</v>
      </c>
      <c r="S144" s="36"/>
      <c r="T144" s="186">
        <v>43617</v>
      </c>
      <c r="U144" s="186">
        <v>43647</v>
      </c>
      <c r="V144" s="122" t="s">
        <v>624</v>
      </c>
      <c r="W144" s="117">
        <v>44075</v>
      </c>
      <c r="X144" s="131">
        <v>44439</v>
      </c>
      <c r="Y144" s="38">
        <v>30000</v>
      </c>
      <c r="Z144" s="39" t="s">
        <v>46</v>
      </c>
      <c r="AA144" s="39">
        <v>30000</v>
      </c>
      <c r="AB144" s="36" t="s">
        <v>46</v>
      </c>
      <c r="AC144" s="36">
        <v>8</v>
      </c>
      <c r="AD144" s="36" t="s">
        <v>497</v>
      </c>
      <c r="AE144" s="36" t="s">
        <v>343</v>
      </c>
      <c r="AF144" s="36"/>
      <c r="AG144" s="36"/>
      <c r="AH144" s="36" t="s">
        <v>498</v>
      </c>
      <c r="AI144" s="36" t="s">
        <v>201</v>
      </c>
      <c r="AJ144" s="36" t="s">
        <v>201</v>
      </c>
      <c r="AK144" s="36"/>
      <c r="AL144" s="36"/>
      <c r="AM144" s="1"/>
      <c r="AN144" s="40"/>
      <c r="AO144" s="40"/>
      <c r="AP144" s="40"/>
      <c r="AQ144" s="41"/>
    </row>
    <row r="145" spans="1:43" ht="38.25" customHeight="1" x14ac:dyDescent="0.25">
      <c r="A145" s="34">
        <v>2019</v>
      </c>
      <c r="B145" s="35">
        <v>117</v>
      </c>
      <c r="C145" s="36"/>
      <c r="D145" s="36" t="s">
        <v>197</v>
      </c>
      <c r="E145" s="36" t="s">
        <v>492</v>
      </c>
      <c r="F145" s="36" t="s">
        <v>493</v>
      </c>
      <c r="G145" s="36"/>
      <c r="H145" s="36"/>
      <c r="I145" s="36" t="s">
        <v>487</v>
      </c>
      <c r="J145" s="39" t="s">
        <v>371</v>
      </c>
      <c r="K145" s="36">
        <v>876</v>
      </c>
      <c r="L145" s="36" t="s">
        <v>208</v>
      </c>
      <c r="M145" s="37">
        <v>1</v>
      </c>
      <c r="N145" s="36">
        <v>34406000000</v>
      </c>
      <c r="O145" s="36" t="s">
        <v>209</v>
      </c>
      <c r="P145" s="36" t="s">
        <v>197</v>
      </c>
      <c r="Q145" s="36" t="s">
        <v>221</v>
      </c>
      <c r="R145" s="36" t="s">
        <v>202</v>
      </c>
      <c r="S145" s="36"/>
      <c r="T145" s="186">
        <v>43618</v>
      </c>
      <c r="U145" s="186">
        <v>43648</v>
      </c>
      <c r="V145" s="122" t="s">
        <v>624</v>
      </c>
      <c r="W145" s="117">
        <v>44012</v>
      </c>
      <c r="X145" s="131">
        <v>44376</v>
      </c>
      <c r="Y145" s="38">
        <v>4000</v>
      </c>
      <c r="Z145" s="39" t="s">
        <v>46</v>
      </c>
      <c r="AA145" s="39">
        <v>4000</v>
      </c>
      <c r="AB145" s="36" t="s">
        <v>46</v>
      </c>
      <c r="AC145" s="36">
        <v>8</v>
      </c>
      <c r="AD145" s="36" t="s">
        <v>499</v>
      </c>
      <c r="AE145" s="36" t="s">
        <v>343</v>
      </c>
      <c r="AF145" s="36"/>
      <c r="AG145" s="36"/>
      <c r="AH145" s="36" t="s">
        <v>500</v>
      </c>
      <c r="AI145" s="36" t="s">
        <v>201</v>
      </c>
      <c r="AJ145" s="36" t="s">
        <v>201</v>
      </c>
      <c r="AK145" s="36"/>
      <c r="AL145" s="36"/>
      <c r="AM145" s="36"/>
      <c r="AN145" s="40"/>
      <c r="AO145" s="40"/>
      <c r="AP145" s="40"/>
      <c r="AQ145" s="41"/>
    </row>
    <row r="146" spans="1:43" ht="96" customHeight="1" x14ac:dyDescent="0.25">
      <c r="A146" s="34">
        <v>2019</v>
      </c>
      <c r="B146" s="35">
        <v>118</v>
      </c>
      <c r="C146" s="36"/>
      <c r="D146" s="36" t="s">
        <v>197</v>
      </c>
      <c r="E146" s="36" t="s">
        <v>494</v>
      </c>
      <c r="F146" s="36" t="s">
        <v>495</v>
      </c>
      <c r="G146" s="36"/>
      <c r="H146" s="36"/>
      <c r="I146" s="36" t="s">
        <v>488</v>
      </c>
      <c r="J146" s="39" t="s">
        <v>371</v>
      </c>
      <c r="K146" s="36">
        <v>876</v>
      </c>
      <c r="L146" s="36" t="s">
        <v>208</v>
      </c>
      <c r="M146" s="37">
        <v>1</v>
      </c>
      <c r="N146" s="36">
        <v>34406000000</v>
      </c>
      <c r="O146" s="36" t="s">
        <v>209</v>
      </c>
      <c r="P146" s="36" t="s">
        <v>197</v>
      </c>
      <c r="Q146" s="36" t="s">
        <v>221</v>
      </c>
      <c r="R146" s="36" t="s">
        <v>202</v>
      </c>
      <c r="S146" s="36"/>
      <c r="T146" s="186">
        <v>43619</v>
      </c>
      <c r="U146" s="186">
        <v>43649</v>
      </c>
      <c r="V146" s="122" t="s">
        <v>624</v>
      </c>
      <c r="W146" s="117">
        <v>43940</v>
      </c>
      <c r="X146" s="131">
        <v>44304</v>
      </c>
      <c r="Y146" s="38">
        <v>11200</v>
      </c>
      <c r="Z146" s="39" t="s">
        <v>46</v>
      </c>
      <c r="AA146" s="39">
        <v>11200</v>
      </c>
      <c r="AB146" s="36" t="s">
        <v>46</v>
      </c>
      <c r="AC146" s="36">
        <v>8</v>
      </c>
      <c r="AD146" s="36" t="s">
        <v>501</v>
      </c>
      <c r="AE146" s="36" t="s">
        <v>343</v>
      </c>
      <c r="AF146" s="36"/>
      <c r="AG146" s="36"/>
      <c r="AH146" s="36" t="s">
        <v>502</v>
      </c>
      <c r="AI146" s="36" t="s">
        <v>201</v>
      </c>
      <c r="AJ146" s="36" t="s">
        <v>201</v>
      </c>
      <c r="AK146" s="36"/>
      <c r="AL146" s="36"/>
      <c r="AM146" s="36"/>
      <c r="AN146" s="40"/>
      <c r="AO146" s="40"/>
      <c r="AP146" s="40"/>
      <c r="AQ146" s="41"/>
    </row>
    <row r="147" spans="1:43" ht="151.5" customHeight="1" x14ac:dyDescent="0.25">
      <c r="A147" s="34">
        <v>2019</v>
      </c>
      <c r="B147" s="35">
        <v>119</v>
      </c>
      <c r="C147" s="36"/>
      <c r="D147" s="36" t="s">
        <v>197</v>
      </c>
      <c r="E147" s="36" t="s">
        <v>494</v>
      </c>
      <c r="F147" s="36" t="s">
        <v>495</v>
      </c>
      <c r="G147" s="36"/>
      <c r="H147" s="36"/>
      <c r="I147" s="36" t="s">
        <v>489</v>
      </c>
      <c r="J147" s="39" t="s">
        <v>371</v>
      </c>
      <c r="K147" s="36">
        <v>876</v>
      </c>
      <c r="L147" s="36" t="s">
        <v>208</v>
      </c>
      <c r="M147" s="37">
        <v>1</v>
      </c>
      <c r="N147" s="36">
        <v>34406000000</v>
      </c>
      <c r="O147" s="36" t="s">
        <v>209</v>
      </c>
      <c r="P147" s="36" t="s">
        <v>197</v>
      </c>
      <c r="Q147" s="36" t="s">
        <v>221</v>
      </c>
      <c r="R147" s="36" t="s">
        <v>202</v>
      </c>
      <c r="S147" s="36"/>
      <c r="T147" s="186">
        <v>43620</v>
      </c>
      <c r="U147" s="186">
        <v>43650</v>
      </c>
      <c r="V147" s="122" t="s">
        <v>624</v>
      </c>
      <c r="W147" s="117">
        <v>43922</v>
      </c>
      <c r="X147" s="131">
        <v>44286</v>
      </c>
      <c r="Y147" s="38">
        <v>1280</v>
      </c>
      <c r="Z147" s="39" t="s">
        <v>46</v>
      </c>
      <c r="AA147" s="39">
        <v>1280</v>
      </c>
      <c r="AB147" s="36" t="s">
        <v>46</v>
      </c>
      <c r="AC147" s="36">
        <v>8</v>
      </c>
      <c r="AD147" s="36" t="s">
        <v>501</v>
      </c>
      <c r="AE147" s="36" t="s">
        <v>343</v>
      </c>
      <c r="AF147" s="36"/>
      <c r="AG147" s="36"/>
      <c r="AH147" s="36" t="s">
        <v>502</v>
      </c>
      <c r="AI147" s="36" t="s">
        <v>201</v>
      </c>
      <c r="AJ147" s="36" t="s">
        <v>201</v>
      </c>
      <c r="AK147" s="36"/>
      <c r="AL147" s="36"/>
      <c r="AM147" s="36"/>
      <c r="AN147" s="40"/>
      <c r="AO147" s="40"/>
      <c r="AP147" s="40"/>
      <c r="AQ147" s="41"/>
    </row>
    <row r="148" spans="1:43" ht="62.25" customHeight="1" x14ac:dyDescent="0.25">
      <c r="A148" s="34">
        <v>2019</v>
      </c>
      <c r="B148" s="35">
        <v>120</v>
      </c>
      <c r="C148" s="36"/>
      <c r="D148" s="36" t="s">
        <v>197</v>
      </c>
      <c r="E148" s="36" t="s">
        <v>492</v>
      </c>
      <c r="F148" s="36" t="s">
        <v>496</v>
      </c>
      <c r="G148" s="36"/>
      <c r="H148" s="36"/>
      <c r="I148" s="36" t="s">
        <v>490</v>
      </c>
      <c r="J148" s="39" t="s">
        <v>371</v>
      </c>
      <c r="K148" s="36">
        <v>876</v>
      </c>
      <c r="L148" s="36" t="s">
        <v>208</v>
      </c>
      <c r="M148" s="37">
        <v>1</v>
      </c>
      <c r="N148" s="36">
        <v>34406000000</v>
      </c>
      <c r="O148" s="36" t="s">
        <v>209</v>
      </c>
      <c r="P148" s="36" t="s">
        <v>197</v>
      </c>
      <c r="Q148" s="36" t="s">
        <v>221</v>
      </c>
      <c r="R148" s="36" t="s">
        <v>202</v>
      </c>
      <c r="S148" s="36"/>
      <c r="T148" s="186">
        <v>43621</v>
      </c>
      <c r="U148" s="186">
        <v>43651</v>
      </c>
      <c r="V148" s="122" t="s">
        <v>624</v>
      </c>
      <c r="W148" s="117">
        <v>43952</v>
      </c>
      <c r="X148" s="131">
        <v>44316</v>
      </c>
      <c r="Y148" s="38">
        <v>39600</v>
      </c>
      <c r="Z148" s="39" t="s">
        <v>46</v>
      </c>
      <c r="AA148" s="39">
        <v>39600</v>
      </c>
      <c r="AB148" s="36" t="s">
        <v>46</v>
      </c>
      <c r="AC148" s="36">
        <v>8</v>
      </c>
      <c r="AD148" s="36" t="s">
        <v>501</v>
      </c>
      <c r="AE148" s="36" t="s">
        <v>343</v>
      </c>
      <c r="AF148" s="36"/>
      <c r="AG148" s="36"/>
      <c r="AH148" s="36" t="s">
        <v>502</v>
      </c>
      <c r="AI148" s="36" t="s">
        <v>201</v>
      </c>
      <c r="AJ148" s="36" t="s">
        <v>201</v>
      </c>
      <c r="AK148" s="36"/>
      <c r="AL148" s="36"/>
      <c r="AM148" s="36"/>
      <c r="AN148" s="40"/>
      <c r="AO148" s="40"/>
      <c r="AP148" s="40"/>
      <c r="AQ148" s="41"/>
    </row>
    <row r="149" spans="1:43" ht="15.75" customHeight="1" x14ac:dyDescent="0.25">
      <c r="A149" s="34">
        <v>2019</v>
      </c>
      <c r="B149" s="35"/>
      <c r="C149" s="36"/>
      <c r="D149" s="36" t="s">
        <v>197</v>
      </c>
      <c r="E149" s="36"/>
      <c r="F149" s="36"/>
      <c r="G149" s="36"/>
      <c r="H149" s="36"/>
      <c r="I149" s="36"/>
      <c r="J149" s="36"/>
      <c r="K149" s="36"/>
      <c r="L149" s="36"/>
      <c r="M149" s="37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8"/>
      <c r="Z149" s="39"/>
      <c r="AA149" s="39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40"/>
      <c r="AO149" s="40"/>
      <c r="AP149" s="40"/>
      <c r="AQ149" s="41"/>
    </row>
    <row r="150" spans="1:43" ht="15.75" customHeight="1" x14ac:dyDescent="0.25">
      <c r="A150" s="34">
        <v>2019</v>
      </c>
      <c r="B150" s="35"/>
      <c r="C150" s="36"/>
      <c r="D150" s="36" t="s">
        <v>197</v>
      </c>
      <c r="E150" s="36"/>
      <c r="F150" s="36"/>
      <c r="G150" s="36"/>
      <c r="H150" s="36"/>
      <c r="I150" s="36"/>
      <c r="J150" s="36"/>
      <c r="K150" s="36"/>
      <c r="L150" s="36"/>
      <c r="M150" s="37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8"/>
      <c r="Z150" s="39"/>
      <c r="AA150" s="39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40"/>
      <c r="AO150" s="40"/>
      <c r="AP150" s="40"/>
      <c r="AQ150" s="41"/>
    </row>
    <row r="151" spans="1:43" ht="15.75" customHeight="1" x14ac:dyDescent="0.25">
      <c r="A151" s="34">
        <v>2019</v>
      </c>
      <c r="B151" s="35"/>
      <c r="C151" s="36"/>
      <c r="D151" s="36" t="s">
        <v>197</v>
      </c>
      <c r="E151" s="36"/>
      <c r="F151" s="36"/>
      <c r="G151" s="36"/>
      <c r="H151" s="36"/>
      <c r="I151" s="36"/>
      <c r="J151" s="36"/>
      <c r="K151" s="36"/>
      <c r="L151" s="36"/>
      <c r="M151" s="37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8"/>
      <c r="Z151" s="39"/>
      <c r="AA151" s="39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1"/>
      <c r="AN151" s="40"/>
      <c r="AO151" s="40"/>
      <c r="AP151" s="40"/>
      <c r="AQ151" s="41"/>
    </row>
    <row r="152" spans="1:43" ht="15.75" customHeight="1" x14ac:dyDescent="0.25">
      <c r="A152" s="34">
        <v>2019</v>
      </c>
      <c r="B152" s="35"/>
      <c r="C152" s="36"/>
      <c r="D152" s="36" t="s">
        <v>197</v>
      </c>
      <c r="E152" s="36"/>
      <c r="F152" s="36"/>
      <c r="G152" s="36"/>
      <c r="H152" s="36"/>
      <c r="I152" s="36"/>
      <c r="J152" s="36"/>
      <c r="K152" s="36"/>
      <c r="L152" s="36"/>
      <c r="M152" s="37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8"/>
      <c r="Z152" s="42"/>
      <c r="AA152" s="42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1"/>
      <c r="AN152" s="40"/>
      <c r="AO152" s="40"/>
      <c r="AP152" s="40"/>
      <c r="AQ152" s="41"/>
    </row>
    <row r="153" spans="1:43" ht="15.75" customHeight="1" x14ac:dyDescent="0.25">
      <c r="A153" s="34">
        <v>2019</v>
      </c>
      <c r="B153" s="35"/>
      <c r="C153" s="36"/>
      <c r="D153" s="36" t="s">
        <v>197</v>
      </c>
      <c r="E153" s="36"/>
      <c r="F153" s="36"/>
      <c r="G153" s="36"/>
      <c r="H153" s="36"/>
      <c r="I153" s="36"/>
      <c r="J153" s="36"/>
      <c r="K153" s="36"/>
      <c r="L153" s="36"/>
      <c r="M153" s="37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8"/>
      <c r="Z153" s="43"/>
      <c r="AA153" s="43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58"/>
      <c r="AM153" s="58"/>
      <c r="AN153" s="40"/>
      <c r="AO153" s="40"/>
      <c r="AP153" s="40"/>
      <c r="AQ153" s="41"/>
    </row>
    <row r="154" spans="1:43" ht="15" customHeight="1" x14ac:dyDescent="0.25">
      <c r="A154" s="265" t="s">
        <v>66</v>
      </c>
      <c r="B154" s="266"/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7"/>
      <c r="AL154" s="65" t="s">
        <v>64</v>
      </c>
      <c r="AM154" s="65"/>
      <c r="AN154" s="263"/>
      <c r="AO154" s="261"/>
      <c r="AP154" s="261"/>
      <c r="AQ154" s="264"/>
    </row>
    <row r="155" spans="1:43" ht="15.75" customHeight="1" x14ac:dyDescent="0.25">
      <c r="A155" s="34"/>
      <c r="B155" s="35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7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8"/>
      <c r="Z155" s="42"/>
      <c r="AA155" s="42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1"/>
      <c r="AN155" s="40"/>
      <c r="AO155" s="40"/>
      <c r="AP155" s="40"/>
      <c r="AQ155" s="41"/>
    </row>
    <row r="156" spans="1:43" ht="15.75" customHeight="1" x14ac:dyDescent="0.25">
      <c r="A156" s="34"/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7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8"/>
      <c r="Z156" s="42"/>
      <c r="AA156" s="42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1"/>
      <c r="AN156" s="40"/>
      <c r="AO156" s="40"/>
      <c r="AP156" s="40"/>
      <c r="AQ156" s="41"/>
    </row>
    <row r="157" spans="1:43" ht="15.75" customHeight="1" x14ac:dyDescent="0.25">
      <c r="A157" s="34"/>
      <c r="B157" s="35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7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8"/>
      <c r="Z157" s="42"/>
      <c r="AA157" s="42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1"/>
      <c r="AN157" s="40"/>
      <c r="AO157" s="40"/>
      <c r="AP157" s="40"/>
      <c r="AQ157" s="41"/>
    </row>
    <row r="158" spans="1:43" ht="15.75" customHeight="1" thickBot="1" x14ac:dyDescent="0.3">
      <c r="A158" s="22"/>
      <c r="B158" s="23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5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57"/>
      <c r="Z158" s="128"/>
      <c r="AA158" s="128"/>
      <c r="AB158" s="58"/>
      <c r="AC158" s="58"/>
      <c r="AD158" s="58"/>
      <c r="AE158" s="58"/>
      <c r="AF158" s="58"/>
      <c r="AG158" s="58"/>
      <c r="AH158" s="58"/>
      <c r="AI158" s="44"/>
      <c r="AJ158" s="44"/>
      <c r="AK158" s="44"/>
      <c r="AL158" s="44"/>
      <c r="AM158" s="44"/>
      <c r="AN158" s="47"/>
      <c r="AO158" s="47"/>
      <c r="AP158" s="47"/>
      <c r="AQ158" s="17"/>
    </row>
    <row r="159" spans="1:43" ht="27" customHeight="1" x14ac:dyDescent="0.25">
      <c r="A159" s="280" t="s">
        <v>55</v>
      </c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2"/>
      <c r="Y159" s="129">
        <f>SUM(Y25:Y141)+Y151+Y152+Y153+Y155+Y156+Y157+Y158+Y144+Y145+Y146+Y147+Y148</f>
        <v>20233653.584184002</v>
      </c>
      <c r="Z159" s="2">
        <f>SUM(Z24:Z128)</f>
        <v>0</v>
      </c>
      <c r="AA159" s="129">
        <f>SUM(AA25:AA141)+AA151+AA152+AA153+AA155+AA156+AA157+AA158+AA144</f>
        <v>20134973.584184002</v>
      </c>
      <c r="AB159" s="129">
        <v>0</v>
      </c>
      <c r="AC159" s="283"/>
      <c r="AD159" s="284"/>
      <c r="AE159" s="284"/>
      <c r="AF159" s="284"/>
      <c r="AG159" s="284"/>
      <c r="AH159" s="285"/>
      <c r="AI159" s="9">
        <v>0</v>
      </c>
      <c r="AJ159" s="11">
        <v>0</v>
      </c>
      <c r="AK159" s="66">
        <v>0</v>
      </c>
      <c r="AL159" s="69" t="s">
        <v>680</v>
      </c>
      <c r="AM159" s="69"/>
      <c r="AN159" s="24" t="s">
        <v>46</v>
      </c>
      <c r="AO159" s="24" t="s">
        <v>46</v>
      </c>
      <c r="AP159" s="24" t="s">
        <v>46</v>
      </c>
      <c r="AQ159" s="25" t="s">
        <v>46</v>
      </c>
    </row>
    <row r="160" spans="1:43" ht="15" customHeight="1" x14ac:dyDescent="0.25">
      <c r="A160" s="257" t="s">
        <v>54</v>
      </c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9"/>
      <c r="Y160" s="2">
        <f>SUM(Y25:Y129)</f>
        <v>19225558.754184</v>
      </c>
      <c r="Z160" s="2">
        <f>SUM(Z25:Z129)</f>
        <v>0</v>
      </c>
      <c r="AA160" s="2">
        <f>SUM(AA25:AA129)</f>
        <v>19182958.754184</v>
      </c>
      <c r="AB160" s="2">
        <f>SUM(AB25:AB129)</f>
        <v>42600</v>
      </c>
      <c r="AC160" s="254"/>
      <c r="AD160" s="255"/>
      <c r="AE160" s="255"/>
      <c r="AF160" s="255"/>
      <c r="AG160" s="255"/>
      <c r="AH160" s="256"/>
      <c r="AI160" s="48">
        <v>0</v>
      </c>
      <c r="AJ160" s="50">
        <v>0</v>
      </c>
      <c r="AK160" s="67">
        <v>0</v>
      </c>
      <c r="AL160" s="65" t="s">
        <v>680</v>
      </c>
      <c r="AM160" s="65"/>
      <c r="AN160" s="51" t="s">
        <v>46</v>
      </c>
      <c r="AO160" s="51" t="s">
        <v>46</v>
      </c>
      <c r="AP160" s="51" t="s">
        <v>46</v>
      </c>
      <c r="AQ160" s="52" t="s">
        <v>46</v>
      </c>
    </row>
    <row r="161" spans="1:43" ht="15" customHeight="1" x14ac:dyDescent="0.25">
      <c r="A161" s="257" t="s">
        <v>60</v>
      </c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9"/>
      <c r="Y161" s="2">
        <f>SUM(Y130:Y138)+Y144+Y145+Y146+Y147+Y148</f>
        <v>991294.83</v>
      </c>
      <c r="Z161" s="2">
        <f>SUM(Z26:Z130)</f>
        <v>0</v>
      </c>
      <c r="AA161" s="2">
        <f>SUM(AA130:AA138)+AA144+AA145+AA146+AA147+AA148</f>
        <v>991294.83</v>
      </c>
      <c r="AB161" s="2">
        <v>0</v>
      </c>
      <c r="AC161" s="254"/>
      <c r="AD161" s="255"/>
      <c r="AE161" s="255"/>
      <c r="AF161" s="255"/>
      <c r="AG161" s="255"/>
      <c r="AH161" s="256"/>
      <c r="AI161" s="48">
        <v>0</v>
      </c>
      <c r="AJ161" s="50">
        <v>0</v>
      </c>
      <c r="AK161" s="67">
        <v>0</v>
      </c>
      <c r="AL161" s="65" t="s">
        <v>680</v>
      </c>
      <c r="AM161" s="65"/>
      <c r="AN161" s="51" t="s">
        <v>46</v>
      </c>
      <c r="AO161" s="51" t="s">
        <v>46</v>
      </c>
      <c r="AP161" s="51" t="s">
        <v>46</v>
      </c>
      <c r="AQ161" s="52" t="s">
        <v>46</v>
      </c>
    </row>
    <row r="162" spans="1:43" ht="15" customHeight="1" x14ac:dyDescent="0.25">
      <c r="A162" s="257" t="s">
        <v>48</v>
      </c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9"/>
      <c r="Y162" s="2"/>
      <c r="Z162" s="2">
        <f>SUM(Z27:Z131)</f>
        <v>0</v>
      </c>
      <c r="AA162" s="50">
        <v>0</v>
      </c>
      <c r="AB162" s="49">
        <f>SUM(AB133:AB136)</f>
        <v>0</v>
      </c>
      <c r="AC162" s="254"/>
      <c r="AD162" s="255"/>
      <c r="AE162" s="255"/>
      <c r="AF162" s="255"/>
      <c r="AG162" s="255"/>
      <c r="AH162" s="256"/>
      <c r="AI162" s="48">
        <v>0</v>
      </c>
      <c r="AJ162" s="50">
        <v>0</v>
      </c>
      <c r="AK162" s="67">
        <v>0</v>
      </c>
      <c r="AL162" s="65" t="s">
        <v>679</v>
      </c>
      <c r="AM162" s="65"/>
      <c r="AN162" s="51" t="s">
        <v>46</v>
      </c>
      <c r="AO162" s="51" t="s">
        <v>46</v>
      </c>
      <c r="AP162" s="51" t="s">
        <v>46</v>
      </c>
      <c r="AQ162" s="52" t="s">
        <v>46</v>
      </c>
    </row>
    <row r="163" spans="1:43" ht="15.75" customHeight="1" thickBot="1" x14ac:dyDescent="0.3">
      <c r="A163" s="248" t="s">
        <v>49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77"/>
      <c r="Y163" s="3">
        <f>+Y139</f>
        <v>16800</v>
      </c>
      <c r="Z163" s="2">
        <f>SUM(Z28:Z132)</f>
        <v>0</v>
      </c>
      <c r="AA163" s="3">
        <f>+AA139</f>
        <v>16800</v>
      </c>
      <c r="AB163" s="3">
        <v>0</v>
      </c>
      <c r="AC163" s="278"/>
      <c r="AD163" s="250"/>
      <c r="AE163" s="250"/>
      <c r="AF163" s="250"/>
      <c r="AG163" s="250"/>
      <c r="AH163" s="279"/>
      <c r="AI163" s="5">
        <v>0</v>
      </c>
      <c r="AJ163" s="53">
        <v>0</v>
      </c>
      <c r="AK163" s="68">
        <v>0</v>
      </c>
      <c r="AL163" s="70" t="s">
        <v>680</v>
      </c>
      <c r="AM163" s="70"/>
      <c r="AN163" s="54" t="s">
        <v>46</v>
      </c>
      <c r="AO163" s="54" t="s">
        <v>46</v>
      </c>
      <c r="AP163" s="54" t="s">
        <v>46</v>
      </c>
      <c r="AQ163" s="18" t="s">
        <v>46</v>
      </c>
    </row>
    <row r="164" spans="1:43" ht="20.25" customHeight="1" x14ac:dyDescent="0.25">
      <c r="A164" s="241" t="s">
        <v>62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42"/>
      <c r="AL164" s="154" t="s">
        <v>695</v>
      </c>
      <c r="AM164" s="154"/>
      <c r="AN164" s="236"/>
      <c r="AO164" s="237"/>
      <c r="AP164" s="237"/>
      <c r="AQ164" s="240"/>
    </row>
    <row r="165" spans="1:43" s="208" customFormat="1" ht="50.25" customHeight="1" x14ac:dyDescent="0.25">
      <c r="A165" s="211">
        <v>2019</v>
      </c>
      <c r="B165" s="212">
        <v>121</v>
      </c>
      <c r="C165" s="116"/>
      <c r="D165" s="116" t="s">
        <v>197</v>
      </c>
      <c r="E165" s="116" t="s">
        <v>210</v>
      </c>
      <c r="F165" s="116" t="s">
        <v>211</v>
      </c>
      <c r="G165" s="116"/>
      <c r="H165" s="116"/>
      <c r="I165" s="116" t="s">
        <v>206</v>
      </c>
      <c r="J165" s="201" t="s">
        <v>207</v>
      </c>
      <c r="K165" s="135">
        <v>876</v>
      </c>
      <c r="L165" s="135" t="s">
        <v>208</v>
      </c>
      <c r="M165" s="135">
        <v>1</v>
      </c>
      <c r="N165" s="135">
        <v>34406000000</v>
      </c>
      <c r="O165" s="135" t="s">
        <v>209</v>
      </c>
      <c r="P165" s="116" t="s">
        <v>197</v>
      </c>
      <c r="Q165" s="116" t="s">
        <v>203</v>
      </c>
      <c r="R165" s="116" t="s">
        <v>202</v>
      </c>
      <c r="S165" s="116" t="s">
        <v>205</v>
      </c>
      <c r="T165" s="110" t="s">
        <v>579</v>
      </c>
      <c r="U165" s="117">
        <v>43466</v>
      </c>
      <c r="V165" s="132" t="s">
        <v>204</v>
      </c>
      <c r="W165" s="117">
        <v>43466</v>
      </c>
      <c r="X165" s="117">
        <v>43830</v>
      </c>
      <c r="Y165" s="136">
        <v>7402040</v>
      </c>
      <c r="Z165" s="210" t="s">
        <v>46</v>
      </c>
      <c r="AA165" s="136">
        <f>Y165</f>
        <v>7402040</v>
      </c>
      <c r="AB165" s="203" t="s">
        <v>46</v>
      </c>
      <c r="AC165" s="116">
        <v>12</v>
      </c>
      <c r="AD165" s="116" t="s">
        <v>198</v>
      </c>
      <c r="AE165" s="116" t="s">
        <v>199</v>
      </c>
      <c r="AF165" s="116"/>
      <c r="AG165" s="116"/>
      <c r="AH165" s="116" t="s">
        <v>200</v>
      </c>
      <c r="AI165" s="116" t="s">
        <v>201</v>
      </c>
      <c r="AJ165" s="116" t="s">
        <v>201</v>
      </c>
      <c r="AK165" s="116"/>
      <c r="AL165" s="116"/>
      <c r="AM165" s="205"/>
      <c r="AN165" s="213"/>
      <c r="AO165" s="213"/>
      <c r="AP165" s="213"/>
      <c r="AQ165" s="214"/>
    </row>
    <row r="166" spans="1:43" s="208" customFormat="1" ht="59.25" customHeight="1" x14ac:dyDescent="0.25">
      <c r="A166" s="211">
        <v>2019</v>
      </c>
      <c r="B166" s="212">
        <v>122</v>
      </c>
      <c r="C166" s="116"/>
      <c r="D166" s="116" t="s">
        <v>197</v>
      </c>
      <c r="E166" s="116" t="s">
        <v>210</v>
      </c>
      <c r="F166" s="116" t="s">
        <v>211</v>
      </c>
      <c r="G166" s="116"/>
      <c r="H166" s="116"/>
      <c r="I166" s="116" t="s">
        <v>407</v>
      </c>
      <c r="J166" s="201" t="s">
        <v>207</v>
      </c>
      <c r="K166" s="135">
        <v>876</v>
      </c>
      <c r="L166" s="135" t="s">
        <v>208</v>
      </c>
      <c r="M166" s="135">
        <v>1</v>
      </c>
      <c r="N166" s="135">
        <v>34406000000</v>
      </c>
      <c r="O166" s="135" t="s">
        <v>209</v>
      </c>
      <c r="P166" s="116" t="s">
        <v>197</v>
      </c>
      <c r="Q166" s="116" t="s">
        <v>203</v>
      </c>
      <c r="R166" s="116" t="s">
        <v>202</v>
      </c>
      <c r="S166" s="116" t="s">
        <v>205</v>
      </c>
      <c r="T166" s="110" t="s">
        <v>579</v>
      </c>
      <c r="U166" s="117">
        <v>43466</v>
      </c>
      <c r="V166" s="132" t="s">
        <v>204</v>
      </c>
      <c r="W166" s="117">
        <v>43466</v>
      </c>
      <c r="X166" s="117">
        <v>43830</v>
      </c>
      <c r="Y166" s="136">
        <v>444030</v>
      </c>
      <c r="Z166" s="210" t="s">
        <v>46</v>
      </c>
      <c r="AA166" s="136">
        <f>Y166</f>
        <v>444030</v>
      </c>
      <c r="AB166" s="203" t="s">
        <v>46</v>
      </c>
      <c r="AC166" s="116">
        <v>12</v>
      </c>
      <c r="AD166" s="116" t="s">
        <v>408</v>
      </c>
      <c r="AE166" s="116" t="s">
        <v>199</v>
      </c>
      <c r="AF166" s="116"/>
      <c r="AG166" s="116"/>
      <c r="AH166" s="116" t="s">
        <v>409</v>
      </c>
      <c r="AI166" s="116" t="s">
        <v>201</v>
      </c>
      <c r="AJ166" s="116" t="s">
        <v>201</v>
      </c>
      <c r="AK166" s="116"/>
      <c r="AL166" s="116"/>
      <c r="AM166" s="205"/>
      <c r="AN166" s="213"/>
      <c r="AO166" s="213"/>
      <c r="AP166" s="213"/>
      <c r="AQ166" s="214"/>
    </row>
    <row r="167" spans="1:43" s="208" customFormat="1" ht="64.5" customHeight="1" x14ac:dyDescent="0.25">
      <c r="A167" s="211">
        <v>2019</v>
      </c>
      <c r="B167" s="212">
        <v>123</v>
      </c>
      <c r="C167" s="116"/>
      <c r="D167" s="116" t="s">
        <v>197</v>
      </c>
      <c r="E167" s="116" t="s">
        <v>216</v>
      </c>
      <c r="F167" s="116" t="s">
        <v>215</v>
      </c>
      <c r="G167" s="116"/>
      <c r="H167" s="116"/>
      <c r="I167" s="116" t="s">
        <v>217</v>
      </c>
      <c r="J167" s="201" t="s">
        <v>207</v>
      </c>
      <c r="K167" s="135">
        <v>876</v>
      </c>
      <c r="L167" s="135" t="s">
        <v>208</v>
      </c>
      <c r="M167" s="135">
        <v>1</v>
      </c>
      <c r="N167" s="135">
        <v>34406000000</v>
      </c>
      <c r="O167" s="135" t="s">
        <v>209</v>
      </c>
      <c r="P167" s="116" t="s">
        <v>197</v>
      </c>
      <c r="Q167" s="116" t="s">
        <v>203</v>
      </c>
      <c r="R167" s="116" t="s">
        <v>202</v>
      </c>
      <c r="S167" s="116" t="s">
        <v>213</v>
      </c>
      <c r="T167" s="110" t="s">
        <v>579</v>
      </c>
      <c r="U167" s="117">
        <v>43466</v>
      </c>
      <c r="V167" s="132" t="s">
        <v>204</v>
      </c>
      <c r="W167" s="117">
        <v>43466</v>
      </c>
      <c r="X167" s="117">
        <v>43830</v>
      </c>
      <c r="Y167" s="136">
        <v>145253481.78999999</v>
      </c>
      <c r="Z167" s="215" t="s">
        <v>46</v>
      </c>
      <c r="AA167" s="136">
        <f t="shared" ref="AA167:AA175" si="6">+Y167</f>
        <v>145253481.78999999</v>
      </c>
      <c r="AB167" s="203" t="s">
        <v>46</v>
      </c>
      <c r="AC167" s="116">
        <v>12</v>
      </c>
      <c r="AD167" s="116" t="s">
        <v>212</v>
      </c>
      <c r="AE167" s="116" t="s">
        <v>199</v>
      </c>
      <c r="AF167" s="116"/>
      <c r="AG167" s="116"/>
      <c r="AH167" s="116" t="s">
        <v>218</v>
      </c>
      <c r="AI167" s="116" t="s">
        <v>201</v>
      </c>
      <c r="AJ167" s="116" t="s">
        <v>201</v>
      </c>
      <c r="AK167" s="116"/>
      <c r="AL167" s="116"/>
      <c r="AM167" s="205"/>
      <c r="AN167" s="213"/>
      <c r="AO167" s="213"/>
      <c r="AP167" s="213"/>
      <c r="AQ167" s="214"/>
    </row>
    <row r="168" spans="1:43" s="208" customFormat="1" ht="51.75" customHeight="1" x14ac:dyDescent="0.25">
      <c r="A168" s="211">
        <v>2019</v>
      </c>
      <c r="B168" s="212">
        <v>124</v>
      </c>
      <c r="C168" s="116"/>
      <c r="D168" s="116" t="s">
        <v>197</v>
      </c>
      <c r="E168" s="116" t="s">
        <v>245</v>
      </c>
      <c r="F168" s="116" t="s">
        <v>245</v>
      </c>
      <c r="G168" s="116"/>
      <c r="H168" s="116"/>
      <c r="I168" s="116" t="s">
        <v>244</v>
      </c>
      <c r="J168" s="201" t="s">
        <v>207</v>
      </c>
      <c r="K168" s="135">
        <v>876</v>
      </c>
      <c r="L168" s="116" t="s">
        <v>208</v>
      </c>
      <c r="M168" s="135">
        <v>1</v>
      </c>
      <c r="N168" s="116">
        <v>34406000000</v>
      </c>
      <c r="O168" s="116" t="s">
        <v>209</v>
      </c>
      <c r="P168" s="116" t="s">
        <v>197</v>
      </c>
      <c r="Q168" s="116" t="s">
        <v>203</v>
      </c>
      <c r="R168" s="116" t="s">
        <v>202</v>
      </c>
      <c r="S168" s="116" t="s">
        <v>648</v>
      </c>
      <c r="T168" s="110" t="s">
        <v>579</v>
      </c>
      <c r="U168" s="122" t="s">
        <v>617</v>
      </c>
      <c r="V168" s="132" t="s">
        <v>204</v>
      </c>
      <c r="W168" s="117">
        <v>43466</v>
      </c>
      <c r="X168" s="117">
        <v>43830</v>
      </c>
      <c r="Y168" s="136">
        <v>36000</v>
      </c>
      <c r="Z168" s="216" t="s">
        <v>46</v>
      </c>
      <c r="AA168" s="136">
        <f t="shared" si="6"/>
        <v>36000</v>
      </c>
      <c r="AB168" s="203" t="s">
        <v>46</v>
      </c>
      <c r="AC168" s="209" t="s">
        <v>223</v>
      </c>
      <c r="AD168" s="116" t="s">
        <v>236</v>
      </c>
      <c r="AE168" s="116" t="s">
        <v>199</v>
      </c>
      <c r="AF168" s="116"/>
      <c r="AG168" s="116"/>
      <c r="AH168" s="116" t="s">
        <v>235</v>
      </c>
      <c r="AI168" s="116" t="s">
        <v>201</v>
      </c>
      <c r="AJ168" s="116" t="s">
        <v>201</v>
      </c>
      <c r="AK168" s="116"/>
      <c r="AL168" s="217"/>
      <c r="AM168" s="217"/>
      <c r="AN168" s="213"/>
      <c r="AO168" s="213"/>
      <c r="AP168" s="213"/>
      <c r="AQ168" s="214"/>
    </row>
    <row r="169" spans="1:43" s="208" customFormat="1" ht="60" customHeight="1" x14ac:dyDescent="0.25">
      <c r="A169" s="211">
        <v>2019</v>
      </c>
      <c r="B169" s="212">
        <v>125</v>
      </c>
      <c r="C169" s="116"/>
      <c r="D169" s="116" t="s">
        <v>197</v>
      </c>
      <c r="E169" s="116" t="s">
        <v>422</v>
      </c>
      <c r="F169" s="116" t="s">
        <v>422</v>
      </c>
      <c r="G169" s="116"/>
      <c r="H169" s="116"/>
      <c r="I169" s="116" t="s">
        <v>432</v>
      </c>
      <c r="J169" s="201" t="s">
        <v>371</v>
      </c>
      <c r="K169" s="135">
        <v>876</v>
      </c>
      <c r="L169" s="116" t="s">
        <v>208</v>
      </c>
      <c r="M169" s="135">
        <v>1</v>
      </c>
      <c r="N169" s="116">
        <v>34406000000</v>
      </c>
      <c r="O169" s="116" t="s">
        <v>209</v>
      </c>
      <c r="P169" s="116" t="s">
        <v>197</v>
      </c>
      <c r="Q169" s="116" t="s">
        <v>203</v>
      </c>
      <c r="R169" s="116" t="s">
        <v>202</v>
      </c>
      <c r="S169" s="116" t="s">
        <v>520</v>
      </c>
      <c r="T169" s="110" t="s">
        <v>579</v>
      </c>
      <c r="U169" s="117">
        <v>43466</v>
      </c>
      <c r="V169" s="132" t="s">
        <v>204</v>
      </c>
      <c r="W169" s="117">
        <v>43466</v>
      </c>
      <c r="X169" s="117">
        <v>43830</v>
      </c>
      <c r="Y169" s="136">
        <v>240000</v>
      </c>
      <c r="Z169" s="147" t="s">
        <v>46</v>
      </c>
      <c r="AA169" s="136">
        <f t="shared" si="6"/>
        <v>240000</v>
      </c>
      <c r="AB169" s="203" t="s">
        <v>46</v>
      </c>
      <c r="AC169" s="116">
        <v>12</v>
      </c>
      <c r="AD169" s="116" t="s">
        <v>428</v>
      </c>
      <c r="AE169" s="116" t="s">
        <v>343</v>
      </c>
      <c r="AF169" s="116"/>
      <c r="AG169" s="116"/>
      <c r="AH169" s="116" t="s">
        <v>429</v>
      </c>
      <c r="AI169" s="116" t="s">
        <v>201</v>
      </c>
      <c r="AJ169" s="116" t="s">
        <v>201</v>
      </c>
      <c r="AK169" s="116"/>
      <c r="AL169" s="116"/>
      <c r="AM169" s="205"/>
      <c r="AN169" s="213"/>
      <c r="AO169" s="213"/>
      <c r="AP169" s="213"/>
      <c r="AQ169" s="214"/>
    </row>
    <row r="170" spans="1:43" s="208" customFormat="1" ht="50.25" customHeight="1" x14ac:dyDescent="0.25">
      <c r="A170" s="211">
        <v>2019</v>
      </c>
      <c r="B170" s="212">
        <v>126</v>
      </c>
      <c r="C170" s="116"/>
      <c r="D170" s="116" t="s">
        <v>197</v>
      </c>
      <c r="E170" s="116" t="s">
        <v>382</v>
      </c>
      <c r="F170" s="116" t="s">
        <v>383</v>
      </c>
      <c r="G170" s="116"/>
      <c r="H170" s="116"/>
      <c r="I170" s="116" t="s">
        <v>400</v>
      </c>
      <c r="J170" s="203" t="s">
        <v>371</v>
      </c>
      <c r="K170" s="135">
        <v>876</v>
      </c>
      <c r="L170" s="116" t="s">
        <v>208</v>
      </c>
      <c r="M170" s="135">
        <v>1</v>
      </c>
      <c r="N170" s="116">
        <v>34406000000</v>
      </c>
      <c r="O170" s="116" t="s">
        <v>209</v>
      </c>
      <c r="P170" s="116" t="s">
        <v>197</v>
      </c>
      <c r="Q170" s="116" t="s">
        <v>203</v>
      </c>
      <c r="R170" s="116" t="s">
        <v>202</v>
      </c>
      <c r="S170" s="116" t="s">
        <v>213</v>
      </c>
      <c r="T170" s="110" t="s">
        <v>579</v>
      </c>
      <c r="U170" s="117">
        <v>43466</v>
      </c>
      <c r="V170" s="132" t="s">
        <v>204</v>
      </c>
      <c r="W170" s="117">
        <v>43466</v>
      </c>
      <c r="X170" s="117">
        <v>43830</v>
      </c>
      <c r="Y170" s="136">
        <v>327600</v>
      </c>
      <c r="Z170" s="215" t="s">
        <v>46</v>
      </c>
      <c r="AA170" s="136">
        <f t="shared" si="6"/>
        <v>327600</v>
      </c>
      <c r="AB170" s="203" t="s">
        <v>46</v>
      </c>
      <c r="AC170" s="116">
        <v>14</v>
      </c>
      <c r="AD170" s="116" t="s">
        <v>386</v>
      </c>
      <c r="AE170" s="116" t="s">
        <v>343</v>
      </c>
      <c r="AF170" s="116"/>
      <c r="AG170" s="116"/>
      <c r="AH170" s="116" t="s">
        <v>387</v>
      </c>
      <c r="AI170" s="116" t="s">
        <v>201</v>
      </c>
      <c r="AJ170" s="116" t="s">
        <v>201</v>
      </c>
      <c r="AK170" s="116"/>
      <c r="AL170" s="116"/>
      <c r="AM170" s="205"/>
      <c r="AN170" s="213"/>
      <c r="AO170" s="213"/>
      <c r="AP170" s="213"/>
      <c r="AQ170" s="214"/>
    </row>
    <row r="171" spans="1:43" s="208" customFormat="1" ht="57.75" customHeight="1" x14ac:dyDescent="0.25">
      <c r="A171" s="211">
        <v>2019</v>
      </c>
      <c r="B171" s="212">
        <v>127</v>
      </c>
      <c r="C171" s="116"/>
      <c r="D171" s="116" t="s">
        <v>197</v>
      </c>
      <c r="E171" s="116" t="s">
        <v>382</v>
      </c>
      <c r="F171" s="116" t="s">
        <v>383</v>
      </c>
      <c r="G171" s="116"/>
      <c r="H171" s="116"/>
      <c r="I171" s="116" t="s">
        <v>401</v>
      </c>
      <c r="J171" s="203" t="s">
        <v>371</v>
      </c>
      <c r="K171" s="135">
        <v>876</v>
      </c>
      <c r="L171" s="116" t="s">
        <v>208</v>
      </c>
      <c r="M171" s="135">
        <v>1</v>
      </c>
      <c r="N171" s="116">
        <v>34406000000</v>
      </c>
      <c r="O171" s="116" t="s">
        <v>209</v>
      </c>
      <c r="P171" s="116" t="s">
        <v>197</v>
      </c>
      <c r="Q171" s="116" t="s">
        <v>203</v>
      </c>
      <c r="R171" s="116" t="s">
        <v>202</v>
      </c>
      <c r="S171" s="116" t="s">
        <v>213</v>
      </c>
      <c r="T171" s="110" t="s">
        <v>579</v>
      </c>
      <c r="U171" s="117">
        <v>43466</v>
      </c>
      <c r="V171" s="132" t="s">
        <v>204</v>
      </c>
      <c r="W171" s="117">
        <v>43466</v>
      </c>
      <c r="X171" s="117">
        <v>43830</v>
      </c>
      <c r="Y171" s="136">
        <v>9840</v>
      </c>
      <c r="Z171" s="215" t="s">
        <v>46</v>
      </c>
      <c r="AA171" s="136">
        <f t="shared" si="6"/>
        <v>9840</v>
      </c>
      <c r="AB171" s="203" t="s">
        <v>46</v>
      </c>
      <c r="AC171" s="116">
        <v>14</v>
      </c>
      <c r="AD171" s="116" t="s">
        <v>386</v>
      </c>
      <c r="AE171" s="116" t="s">
        <v>343</v>
      </c>
      <c r="AF171" s="116"/>
      <c r="AG171" s="116"/>
      <c r="AH171" s="116" t="s">
        <v>387</v>
      </c>
      <c r="AI171" s="116" t="s">
        <v>201</v>
      </c>
      <c r="AJ171" s="116" t="s">
        <v>201</v>
      </c>
      <c r="AK171" s="116"/>
      <c r="AL171" s="116"/>
      <c r="AM171" s="205"/>
      <c r="AN171" s="213"/>
      <c r="AO171" s="213"/>
      <c r="AP171" s="213"/>
      <c r="AQ171" s="214"/>
    </row>
    <row r="172" spans="1:43" ht="51.75" customHeight="1" x14ac:dyDescent="0.25">
      <c r="A172" s="142">
        <v>2019</v>
      </c>
      <c r="B172" s="212">
        <v>128</v>
      </c>
      <c r="C172" s="36"/>
      <c r="D172" s="36" t="s">
        <v>197</v>
      </c>
      <c r="E172" s="36" t="s">
        <v>382</v>
      </c>
      <c r="F172" s="36" t="s">
        <v>384</v>
      </c>
      <c r="G172" s="36"/>
      <c r="H172" s="36"/>
      <c r="I172" s="36" t="s">
        <v>402</v>
      </c>
      <c r="J172" s="39" t="s">
        <v>371</v>
      </c>
      <c r="K172" s="125">
        <v>876</v>
      </c>
      <c r="L172" s="36" t="s">
        <v>208</v>
      </c>
      <c r="M172" s="125">
        <v>1</v>
      </c>
      <c r="N172" s="36">
        <v>34406000000</v>
      </c>
      <c r="O172" s="36" t="s">
        <v>209</v>
      </c>
      <c r="P172" s="36" t="s">
        <v>197</v>
      </c>
      <c r="Q172" s="36" t="s">
        <v>203</v>
      </c>
      <c r="R172" s="36" t="s">
        <v>202</v>
      </c>
      <c r="S172" s="36" t="s">
        <v>213</v>
      </c>
      <c r="T172" s="110" t="s">
        <v>579</v>
      </c>
      <c r="U172" s="117">
        <v>43466</v>
      </c>
      <c r="V172" s="133" t="s">
        <v>204</v>
      </c>
      <c r="W172" s="131">
        <v>43466</v>
      </c>
      <c r="X172" s="131">
        <v>43830</v>
      </c>
      <c r="Y172" s="136">
        <v>10920</v>
      </c>
      <c r="Z172" s="145" t="s">
        <v>46</v>
      </c>
      <c r="AA172" s="136">
        <f t="shared" si="6"/>
        <v>10920</v>
      </c>
      <c r="AB172" s="39" t="s">
        <v>46</v>
      </c>
      <c r="AC172" s="36">
        <v>14</v>
      </c>
      <c r="AD172" s="36" t="s">
        <v>386</v>
      </c>
      <c r="AE172" s="36" t="s">
        <v>343</v>
      </c>
      <c r="AF172" s="36"/>
      <c r="AG172" s="36"/>
      <c r="AH172" s="36" t="s">
        <v>387</v>
      </c>
      <c r="AI172" s="36" t="s">
        <v>201</v>
      </c>
      <c r="AJ172" s="36" t="s">
        <v>201</v>
      </c>
      <c r="AK172" s="36"/>
      <c r="AL172" s="36"/>
      <c r="AM172" s="1"/>
      <c r="AN172" s="143"/>
      <c r="AO172" s="143"/>
      <c r="AP172" s="143"/>
      <c r="AQ172" s="144"/>
    </row>
    <row r="173" spans="1:43" ht="41.25" customHeight="1" x14ac:dyDescent="0.25">
      <c r="A173" s="142">
        <v>2019</v>
      </c>
      <c r="B173" s="212">
        <v>129</v>
      </c>
      <c r="C173" s="36"/>
      <c r="D173" s="36" t="s">
        <v>197</v>
      </c>
      <c r="E173" s="36" t="s">
        <v>382</v>
      </c>
      <c r="F173" s="36" t="s">
        <v>384</v>
      </c>
      <c r="G173" s="36"/>
      <c r="H173" s="36"/>
      <c r="I173" s="36" t="s">
        <v>380</v>
      </c>
      <c r="J173" s="39" t="s">
        <v>371</v>
      </c>
      <c r="K173" s="125">
        <v>876</v>
      </c>
      <c r="L173" s="36" t="s">
        <v>208</v>
      </c>
      <c r="M173" s="125">
        <v>1</v>
      </c>
      <c r="N173" s="36">
        <v>34406000000</v>
      </c>
      <c r="O173" s="36" t="s">
        <v>209</v>
      </c>
      <c r="P173" s="36" t="s">
        <v>197</v>
      </c>
      <c r="Q173" s="36" t="s">
        <v>203</v>
      </c>
      <c r="R173" s="36" t="s">
        <v>202</v>
      </c>
      <c r="S173" s="36" t="s">
        <v>385</v>
      </c>
      <c r="T173" s="110" t="s">
        <v>579</v>
      </c>
      <c r="U173" s="117">
        <v>43466</v>
      </c>
      <c r="V173" s="133" t="s">
        <v>204</v>
      </c>
      <c r="W173" s="131">
        <v>43466</v>
      </c>
      <c r="X173" s="131">
        <v>43830</v>
      </c>
      <c r="Y173" s="136">
        <v>590</v>
      </c>
      <c r="Z173" s="39" t="s">
        <v>46</v>
      </c>
      <c r="AA173" s="136">
        <f t="shared" si="6"/>
        <v>590</v>
      </c>
      <c r="AB173" s="39" t="s">
        <v>46</v>
      </c>
      <c r="AC173" s="36">
        <v>14</v>
      </c>
      <c r="AD173" s="36" t="s">
        <v>386</v>
      </c>
      <c r="AE173" s="36" t="s">
        <v>343</v>
      </c>
      <c r="AF173" s="36"/>
      <c r="AG173" s="36"/>
      <c r="AH173" s="36" t="s">
        <v>387</v>
      </c>
      <c r="AI173" s="36" t="s">
        <v>201</v>
      </c>
      <c r="AJ173" s="36" t="s">
        <v>201</v>
      </c>
      <c r="AK173" s="36"/>
      <c r="AL173" s="36"/>
      <c r="AM173" s="1"/>
      <c r="AN173" s="143"/>
      <c r="AO173" s="143"/>
      <c r="AP173" s="143"/>
      <c r="AQ173" s="144"/>
    </row>
    <row r="174" spans="1:43" ht="47.25" customHeight="1" x14ac:dyDescent="0.25">
      <c r="A174" s="142">
        <v>2019</v>
      </c>
      <c r="B174" s="212">
        <v>130</v>
      </c>
      <c r="C174" s="36"/>
      <c r="D174" s="36" t="s">
        <v>197</v>
      </c>
      <c r="E174" s="36" t="s">
        <v>382</v>
      </c>
      <c r="F174" s="36" t="s">
        <v>383</v>
      </c>
      <c r="G174" s="36"/>
      <c r="H174" s="36"/>
      <c r="I174" s="36" t="s">
        <v>381</v>
      </c>
      <c r="J174" s="39" t="s">
        <v>371</v>
      </c>
      <c r="K174" s="125">
        <v>876</v>
      </c>
      <c r="L174" s="36" t="s">
        <v>208</v>
      </c>
      <c r="M174" s="125">
        <v>1</v>
      </c>
      <c r="N174" s="36">
        <v>34406000000</v>
      </c>
      <c r="O174" s="36" t="s">
        <v>209</v>
      </c>
      <c r="P174" s="36" t="s">
        <v>197</v>
      </c>
      <c r="Q174" s="36" t="s">
        <v>203</v>
      </c>
      <c r="R174" s="36" t="s">
        <v>202</v>
      </c>
      <c r="S174" s="36" t="s">
        <v>385</v>
      </c>
      <c r="T174" s="110" t="s">
        <v>579</v>
      </c>
      <c r="U174" s="117">
        <v>43466</v>
      </c>
      <c r="V174" s="133" t="s">
        <v>204</v>
      </c>
      <c r="W174" s="131">
        <v>43466</v>
      </c>
      <c r="X174" s="131">
        <v>43830</v>
      </c>
      <c r="Y174" s="136">
        <v>960</v>
      </c>
      <c r="Z174" s="145" t="s">
        <v>46</v>
      </c>
      <c r="AA174" s="136">
        <f t="shared" si="6"/>
        <v>960</v>
      </c>
      <c r="AB174" s="39" t="s">
        <v>46</v>
      </c>
      <c r="AC174" s="36">
        <v>14</v>
      </c>
      <c r="AD174" s="36" t="s">
        <v>386</v>
      </c>
      <c r="AE174" s="36" t="s">
        <v>343</v>
      </c>
      <c r="AF174" s="36"/>
      <c r="AG174" s="36"/>
      <c r="AH174" s="36" t="s">
        <v>387</v>
      </c>
      <c r="AI174" s="36" t="s">
        <v>201</v>
      </c>
      <c r="AJ174" s="36" t="s">
        <v>201</v>
      </c>
      <c r="AK174" s="36"/>
      <c r="AL174" s="36"/>
      <c r="AM174" s="1"/>
      <c r="AN174" s="143"/>
      <c r="AO174" s="143"/>
      <c r="AP174" s="143"/>
      <c r="AQ174" s="144"/>
    </row>
    <row r="175" spans="1:43" ht="42" customHeight="1" x14ac:dyDescent="0.25">
      <c r="A175" s="142">
        <v>2019</v>
      </c>
      <c r="B175" s="212">
        <v>131</v>
      </c>
      <c r="C175" s="36"/>
      <c r="D175" s="36" t="s">
        <v>197</v>
      </c>
      <c r="E175" s="36" t="s">
        <v>390</v>
      </c>
      <c r="F175" s="36" t="s">
        <v>390</v>
      </c>
      <c r="G175" s="36"/>
      <c r="H175" s="36"/>
      <c r="I175" s="36" t="s">
        <v>389</v>
      </c>
      <c r="J175" s="39" t="s">
        <v>371</v>
      </c>
      <c r="K175" s="125">
        <v>876</v>
      </c>
      <c r="L175" s="36" t="s">
        <v>208</v>
      </c>
      <c r="M175" s="125">
        <v>1</v>
      </c>
      <c r="N175" s="36">
        <v>34406000000</v>
      </c>
      <c r="O175" s="36" t="s">
        <v>209</v>
      </c>
      <c r="P175" s="36" t="s">
        <v>197</v>
      </c>
      <c r="Q175" s="36" t="s">
        <v>203</v>
      </c>
      <c r="R175" s="36" t="s">
        <v>202</v>
      </c>
      <c r="S175" s="36" t="s">
        <v>688</v>
      </c>
      <c r="T175" s="110" t="s">
        <v>579</v>
      </c>
      <c r="U175" s="117">
        <v>43466</v>
      </c>
      <c r="V175" s="133" t="s">
        <v>204</v>
      </c>
      <c r="W175" s="131">
        <v>43466</v>
      </c>
      <c r="X175" s="131">
        <v>43830</v>
      </c>
      <c r="Y175" s="136">
        <v>57600</v>
      </c>
      <c r="Z175" s="145" t="s">
        <v>46</v>
      </c>
      <c r="AA175" s="136">
        <f t="shared" si="6"/>
        <v>57600</v>
      </c>
      <c r="AB175" s="39" t="s">
        <v>46</v>
      </c>
      <c r="AC175" s="36">
        <v>14</v>
      </c>
      <c r="AD175" s="36" t="s">
        <v>389</v>
      </c>
      <c r="AE175" s="36" t="s">
        <v>343</v>
      </c>
      <c r="AF175" s="36"/>
      <c r="AG175" s="36"/>
      <c r="AH175" s="36" t="s">
        <v>391</v>
      </c>
      <c r="AI175" s="36" t="s">
        <v>201</v>
      </c>
      <c r="AJ175" s="36" t="s">
        <v>201</v>
      </c>
      <c r="AK175" s="36"/>
      <c r="AL175" s="36"/>
      <c r="AM175" s="1"/>
      <c r="AN175" s="143"/>
      <c r="AO175" s="143"/>
      <c r="AP175" s="143"/>
      <c r="AQ175" s="144"/>
    </row>
    <row r="176" spans="1:43" ht="64.5" customHeight="1" x14ac:dyDescent="0.25">
      <c r="A176" s="142">
        <v>2019</v>
      </c>
      <c r="B176" s="212">
        <v>132</v>
      </c>
      <c r="C176" s="36"/>
      <c r="D176" s="36" t="s">
        <v>197</v>
      </c>
      <c r="E176" s="36" t="s">
        <v>422</v>
      </c>
      <c r="F176" s="36" t="s">
        <v>422</v>
      </c>
      <c r="G176" s="36"/>
      <c r="H176" s="36"/>
      <c r="I176" s="36" t="s">
        <v>430</v>
      </c>
      <c r="J176" s="39" t="s">
        <v>371</v>
      </c>
      <c r="K176" s="125">
        <v>876</v>
      </c>
      <c r="L176" s="36" t="s">
        <v>208</v>
      </c>
      <c r="M176" s="125">
        <v>1</v>
      </c>
      <c r="N176" s="36">
        <v>34406000000</v>
      </c>
      <c r="O176" s="36" t="s">
        <v>209</v>
      </c>
      <c r="P176" s="36" t="s">
        <v>197</v>
      </c>
      <c r="Q176" s="116" t="s">
        <v>203</v>
      </c>
      <c r="R176" s="116" t="s">
        <v>202</v>
      </c>
      <c r="S176" s="116" t="s">
        <v>431</v>
      </c>
      <c r="T176" s="110" t="s">
        <v>579</v>
      </c>
      <c r="U176" s="117">
        <v>43466</v>
      </c>
      <c r="V176" s="133" t="s">
        <v>204</v>
      </c>
      <c r="W176" s="131">
        <v>43466</v>
      </c>
      <c r="X176" s="131">
        <v>43830</v>
      </c>
      <c r="Y176" s="136">
        <v>70000</v>
      </c>
      <c r="Z176" s="146" t="s">
        <v>46</v>
      </c>
      <c r="AA176" s="136">
        <v>70000</v>
      </c>
      <c r="AB176" s="39" t="s">
        <v>46</v>
      </c>
      <c r="AC176" s="36">
        <v>12</v>
      </c>
      <c r="AD176" s="36" t="s">
        <v>428</v>
      </c>
      <c r="AE176" s="36" t="s">
        <v>343</v>
      </c>
      <c r="AF176" s="36"/>
      <c r="AG176" s="36"/>
      <c r="AH176" s="36" t="s">
        <v>429</v>
      </c>
      <c r="AI176" s="36" t="s">
        <v>201</v>
      </c>
      <c r="AJ176" s="36" t="s">
        <v>201</v>
      </c>
      <c r="AK176" s="36"/>
      <c r="AL176" s="58"/>
      <c r="AM176" s="58"/>
      <c r="AN176" s="143"/>
      <c r="AO176" s="143"/>
      <c r="AP176" s="143"/>
      <c r="AQ176" s="144"/>
    </row>
    <row r="177" spans="1:43" s="208" customFormat="1" ht="52.5" customHeight="1" x14ac:dyDescent="0.25">
      <c r="A177" s="211">
        <v>2019</v>
      </c>
      <c r="B177" s="212">
        <v>133</v>
      </c>
      <c r="C177" s="116"/>
      <c r="D177" s="116" t="s">
        <v>197</v>
      </c>
      <c r="E177" s="116" t="s">
        <v>453</v>
      </c>
      <c r="F177" s="116" t="s">
        <v>454</v>
      </c>
      <c r="G177" s="116"/>
      <c r="H177" s="116"/>
      <c r="I177" s="116" t="s">
        <v>452</v>
      </c>
      <c r="J177" s="203" t="s">
        <v>371</v>
      </c>
      <c r="K177" s="135">
        <v>876</v>
      </c>
      <c r="L177" s="116" t="s">
        <v>208</v>
      </c>
      <c r="M177" s="135">
        <v>1</v>
      </c>
      <c r="N177" s="116">
        <v>34406000000</v>
      </c>
      <c r="O177" s="116" t="s">
        <v>209</v>
      </c>
      <c r="P177" s="116" t="s">
        <v>197</v>
      </c>
      <c r="Q177" s="116" t="s">
        <v>203</v>
      </c>
      <c r="R177" s="116" t="s">
        <v>202</v>
      </c>
      <c r="S177" s="116" t="s">
        <v>455</v>
      </c>
      <c r="T177" s="110" t="s">
        <v>579</v>
      </c>
      <c r="U177" s="117">
        <v>43466</v>
      </c>
      <c r="V177" s="132" t="s">
        <v>204</v>
      </c>
      <c r="W177" s="117">
        <v>43466</v>
      </c>
      <c r="X177" s="117">
        <v>43830</v>
      </c>
      <c r="Y177" s="136">
        <v>1397400</v>
      </c>
      <c r="Z177" s="203" t="s">
        <v>46</v>
      </c>
      <c r="AA177" s="136">
        <f>Y177</f>
        <v>1397400</v>
      </c>
      <c r="AB177" s="203" t="s">
        <v>46</v>
      </c>
      <c r="AC177" s="116">
        <v>4</v>
      </c>
      <c r="AD177" s="116" t="s">
        <v>456</v>
      </c>
      <c r="AE177" s="116" t="s">
        <v>343</v>
      </c>
      <c r="AF177" s="116"/>
      <c r="AG177" s="116"/>
      <c r="AH177" s="116" t="s">
        <v>457</v>
      </c>
      <c r="AI177" s="116" t="s">
        <v>201</v>
      </c>
      <c r="AJ177" s="116" t="s">
        <v>201</v>
      </c>
      <c r="AK177" s="116"/>
      <c r="AL177" s="116"/>
      <c r="AM177" s="205"/>
      <c r="AN177" s="213"/>
      <c r="AO177" s="213"/>
      <c r="AP177" s="213"/>
      <c r="AQ177" s="214"/>
    </row>
    <row r="178" spans="1:43" s="208" customFormat="1" ht="56.25" customHeight="1" x14ac:dyDescent="0.25">
      <c r="A178" s="211">
        <v>2019</v>
      </c>
      <c r="B178" s="212">
        <v>134</v>
      </c>
      <c r="C178" s="116"/>
      <c r="D178" s="116" t="s">
        <v>197</v>
      </c>
      <c r="E178" s="116" t="s">
        <v>515</v>
      </c>
      <c r="F178" s="116" t="s">
        <v>573</v>
      </c>
      <c r="G178" s="116"/>
      <c r="H178" s="116"/>
      <c r="I178" s="116" t="s">
        <v>481</v>
      </c>
      <c r="J178" s="203" t="s">
        <v>371</v>
      </c>
      <c r="K178" s="135">
        <v>876</v>
      </c>
      <c r="L178" s="116" t="s">
        <v>208</v>
      </c>
      <c r="M178" s="135">
        <v>1</v>
      </c>
      <c r="N178" s="116">
        <v>34406000000</v>
      </c>
      <c r="O178" s="116" t="s">
        <v>209</v>
      </c>
      <c r="P178" s="116" t="s">
        <v>197</v>
      </c>
      <c r="Q178" s="116" t="s">
        <v>203</v>
      </c>
      <c r="R178" s="116" t="s">
        <v>202</v>
      </c>
      <c r="S178" s="116" t="s">
        <v>472</v>
      </c>
      <c r="T178" s="110" t="s">
        <v>579</v>
      </c>
      <c r="U178" s="117">
        <v>43466</v>
      </c>
      <c r="V178" s="132" t="s">
        <v>204</v>
      </c>
      <c r="W178" s="117">
        <v>43466</v>
      </c>
      <c r="X178" s="117">
        <v>43830</v>
      </c>
      <c r="Y178" s="136">
        <v>54264</v>
      </c>
      <c r="Z178" s="215" t="s">
        <v>46</v>
      </c>
      <c r="AA178" s="136">
        <f t="shared" ref="AA178:AA186" si="7">+Y178</f>
        <v>54264</v>
      </c>
      <c r="AB178" s="203" t="s">
        <v>46</v>
      </c>
      <c r="AC178" s="116">
        <v>12</v>
      </c>
      <c r="AD178" s="116" t="s">
        <v>484</v>
      </c>
      <c r="AE178" s="116" t="s">
        <v>343</v>
      </c>
      <c r="AF178" s="116"/>
      <c r="AG178" s="116"/>
      <c r="AH178" s="116" t="s">
        <v>485</v>
      </c>
      <c r="AI178" s="116" t="s">
        <v>201</v>
      </c>
      <c r="AJ178" s="116" t="s">
        <v>201</v>
      </c>
      <c r="AK178" s="116"/>
      <c r="AL178" s="116"/>
      <c r="AM178" s="205"/>
      <c r="AN178" s="213"/>
      <c r="AO178" s="213"/>
      <c r="AP178" s="213"/>
      <c r="AQ178" s="214"/>
    </row>
    <row r="179" spans="1:43" s="208" customFormat="1" ht="66.75" customHeight="1" x14ac:dyDescent="0.25">
      <c r="A179" s="211">
        <v>2019</v>
      </c>
      <c r="B179" s="212">
        <v>135</v>
      </c>
      <c r="C179" s="116"/>
      <c r="D179" s="116" t="s">
        <v>197</v>
      </c>
      <c r="E179" s="116" t="s">
        <v>515</v>
      </c>
      <c r="F179" s="116" t="s">
        <v>573</v>
      </c>
      <c r="G179" s="116"/>
      <c r="H179" s="116"/>
      <c r="I179" s="116" t="s">
        <v>482</v>
      </c>
      <c r="J179" s="203" t="s">
        <v>371</v>
      </c>
      <c r="K179" s="135">
        <v>876</v>
      </c>
      <c r="L179" s="116" t="s">
        <v>208</v>
      </c>
      <c r="M179" s="135">
        <v>1</v>
      </c>
      <c r="N179" s="116">
        <v>34406000000</v>
      </c>
      <c r="O179" s="116" t="s">
        <v>209</v>
      </c>
      <c r="P179" s="116" t="s">
        <v>197</v>
      </c>
      <c r="Q179" s="116" t="s">
        <v>203</v>
      </c>
      <c r="R179" s="116" t="s">
        <v>202</v>
      </c>
      <c r="S179" s="116" t="s">
        <v>483</v>
      </c>
      <c r="T179" s="110" t="s">
        <v>579</v>
      </c>
      <c r="U179" s="117">
        <v>43466</v>
      </c>
      <c r="V179" s="132" t="s">
        <v>204</v>
      </c>
      <c r="W179" s="117">
        <v>43466</v>
      </c>
      <c r="X179" s="117">
        <v>43830</v>
      </c>
      <c r="Y179" s="136">
        <v>289176</v>
      </c>
      <c r="Z179" s="215" t="s">
        <v>46</v>
      </c>
      <c r="AA179" s="136">
        <f t="shared" si="7"/>
        <v>289176</v>
      </c>
      <c r="AB179" s="203" t="s">
        <v>46</v>
      </c>
      <c r="AC179" s="116">
        <v>12</v>
      </c>
      <c r="AD179" s="116" t="s">
        <v>484</v>
      </c>
      <c r="AE179" s="116" t="s">
        <v>343</v>
      </c>
      <c r="AF179" s="116"/>
      <c r="AG179" s="116"/>
      <c r="AH179" s="116" t="s">
        <v>485</v>
      </c>
      <c r="AI179" s="116" t="s">
        <v>201</v>
      </c>
      <c r="AJ179" s="116" t="s">
        <v>201</v>
      </c>
      <c r="AK179" s="116"/>
      <c r="AL179" s="116"/>
      <c r="AM179" s="205"/>
      <c r="AN179" s="213"/>
      <c r="AO179" s="213"/>
      <c r="AP179" s="213"/>
      <c r="AQ179" s="214"/>
    </row>
    <row r="180" spans="1:43" s="208" customFormat="1" ht="30.75" customHeight="1" x14ac:dyDescent="0.25">
      <c r="A180" s="211">
        <v>2019</v>
      </c>
      <c r="B180" s="212">
        <v>136</v>
      </c>
      <c r="C180" s="116"/>
      <c r="D180" s="116" t="s">
        <v>197</v>
      </c>
      <c r="E180" s="116" t="s">
        <v>511</v>
      </c>
      <c r="F180" s="116" t="s">
        <v>512</v>
      </c>
      <c r="G180" s="116"/>
      <c r="H180" s="116"/>
      <c r="I180" s="116" t="s">
        <v>510</v>
      </c>
      <c r="J180" s="203" t="s">
        <v>371</v>
      </c>
      <c r="K180" s="135">
        <v>876</v>
      </c>
      <c r="L180" s="116" t="s">
        <v>208</v>
      </c>
      <c r="M180" s="135">
        <v>1</v>
      </c>
      <c r="N180" s="116">
        <v>34406000000</v>
      </c>
      <c r="O180" s="116" t="s">
        <v>209</v>
      </c>
      <c r="P180" s="116" t="s">
        <v>197</v>
      </c>
      <c r="Q180" s="116" t="s">
        <v>203</v>
      </c>
      <c r="R180" s="116" t="s">
        <v>202</v>
      </c>
      <c r="S180" s="116" t="s">
        <v>513</v>
      </c>
      <c r="T180" s="110" t="s">
        <v>579</v>
      </c>
      <c r="U180" s="117">
        <v>43466</v>
      </c>
      <c r="V180" s="132" t="s">
        <v>204</v>
      </c>
      <c r="W180" s="117">
        <v>43466</v>
      </c>
      <c r="X180" s="117">
        <v>43830</v>
      </c>
      <c r="Y180" s="136">
        <v>36800</v>
      </c>
      <c r="Z180" s="216" t="s">
        <v>46</v>
      </c>
      <c r="AA180" s="136">
        <f t="shared" si="7"/>
        <v>36800</v>
      </c>
      <c r="AB180" s="203" t="s">
        <v>46</v>
      </c>
      <c r="AC180" s="116">
        <v>14</v>
      </c>
      <c r="AD180" s="116" t="s">
        <v>504</v>
      </c>
      <c r="AE180" s="116" t="s">
        <v>343</v>
      </c>
      <c r="AF180" s="116"/>
      <c r="AG180" s="116"/>
      <c r="AH180" s="116" t="s">
        <v>506</v>
      </c>
      <c r="AI180" s="116" t="s">
        <v>201</v>
      </c>
      <c r="AJ180" s="116" t="s">
        <v>201</v>
      </c>
      <c r="AK180" s="116"/>
      <c r="AL180" s="217"/>
      <c r="AM180" s="217"/>
      <c r="AN180" s="213"/>
      <c r="AO180" s="213"/>
      <c r="AP180" s="213"/>
      <c r="AQ180" s="214"/>
    </row>
    <row r="181" spans="1:43" s="208" customFormat="1" ht="115.5" customHeight="1" x14ac:dyDescent="0.25">
      <c r="A181" s="200">
        <v>2019</v>
      </c>
      <c r="B181" s="212">
        <v>137</v>
      </c>
      <c r="C181" s="116"/>
      <c r="D181" s="116" t="s">
        <v>197</v>
      </c>
      <c r="E181" s="116"/>
      <c r="F181" s="116"/>
      <c r="G181" s="116"/>
      <c r="H181" s="116"/>
      <c r="I181" s="116" t="s">
        <v>636</v>
      </c>
      <c r="J181" s="203" t="s">
        <v>371</v>
      </c>
      <c r="K181" s="116">
        <v>877</v>
      </c>
      <c r="L181" s="116" t="s">
        <v>208</v>
      </c>
      <c r="M181" s="136">
        <v>1</v>
      </c>
      <c r="N181" s="116">
        <v>34406000000</v>
      </c>
      <c r="O181" s="116" t="s">
        <v>209</v>
      </c>
      <c r="P181" s="116" t="s">
        <v>197</v>
      </c>
      <c r="Q181" s="116" t="s">
        <v>203</v>
      </c>
      <c r="R181" s="116" t="s">
        <v>202</v>
      </c>
      <c r="S181" s="116" t="s">
        <v>637</v>
      </c>
      <c r="T181" s="122" t="s">
        <v>638</v>
      </c>
      <c r="U181" s="117">
        <v>43466</v>
      </c>
      <c r="V181" s="115" t="s">
        <v>204</v>
      </c>
      <c r="W181" s="117">
        <v>43466</v>
      </c>
      <c r="X181" s="117">
        <v>43830</v>
      </c>
      <c r="Y181" s="113">
        <v>120000</v>
      </c>
      <c r="Z181" s="202" t="s">
        <v>46</v>
      </c>
      <c r="AA181" s="218">
        <f t="shared" si="7"/>
        <v>120000</v>
      </c>
      <c r="AB181" s="156" t="s">
        <v>46</v>
      </c>
      <c r="AC181" s="116">
        <v>12</v>
      </c>
      <c r="AD181" s="116" t="s">
        <v>639</v>
      </c>
      <c r="AE181" s="116" t="s">
        <v>343</v>
      </c>
      <c r="AF181" s="116"/>
      <c r="AG181" s="116"/>
      <c r="AH181" s="116" t="s">
        <v>640</v>
      </c>
      <c r="AI181" s="116" t="s">
        <v>201</v>
      </c>
      <c r="AJ181" s="116" t="s">
        <v>201</v>
      </c>
      <c r="AK181" s="116"/>
      <c r="AL181" s="116"/>
      <c r="AM181" s="116"/>
      <c r="AN181" s="206"/>
      <c r="AO181" s="206"/>
      <c r="AP181" s="206"/>
      <c r="AQ181" s="207"/>
    </row>
    <row r="182" spans="1:43" ht="64.5" customHeight="1" x14ac:dyDescent="0.25">
      <c r="A182" s="34">
        <v>2019</v>
      </c>
      <c r="B182" s="212">
        <v>138</v>
      </c>
      <c r="C182" s="36"/>
      <c r="D182" s="36" t="s">
        <v>197</v>
      </c>
      <c r="E182" s="36" t="s">
        <v>440</v>
      </c>
      <c r="F182" s="36" t="s">
        <v>440</v>
      </c>
      <c r="G182" s="36"/>
      <c r="H182" s="36"/>
      <c r="I182" s="36" t="s">
        <v>436</v>
      </c>
      <c r="J182" s="39" t="s">
        <v>371</v>
      </c>
      <c r="K182" s="36">
        <v>876</v>
      </c>
      <c r="L182" s="36" t="s">
        <v>208</v>
      </c>
      <c r="M182" s="37">
        <v>1</v>
      </c>
      <c r="N182" s="36">
        <v>34406000000</v>
      </c>
      <c r="O182" s="36" t="s">
        <v>209</v>
      </c>
      <c r="P182" s="36" t="s">
        <v>197</v>
      </c>
      <c r="Q182" s="36" t="s">
        <v>241</v>
      </c>
      <c r="R182" s="36" t="s">
        <v>202</v>
      </c>
      <c r="S182" s="36"/>
      <c r="T182" s="36" t="s">
        <v>579</v>
      </c>
      <c r="U182" s="36" t="s">
        <v>617</v>
      </c>
      <c r="V182" s="108" t="s">
        <v>204</v>
      </c>
      <c r="W182" s="131">
        <v>43466</v>
      </c>
      <c r="X182" s="131">
        <v>43830</v>
      </c>
      <c r="Y182" s="113">
        <v>128880</v>
      </c>
      <c r="Z182" s="42" t="s">
        <v>46</v>
      </c>
      <c r="AA182" s="50">
        <f t="shared" si="7"/>
        <v>128880</v>
      </c>
      <c r="AB182" s="55" t="s">
        <v>46</v>
      </c>
      <c r="AC182" s="36">
        <v>12</v>
      </c>
      <c r="AD182" s="36" t="s">
        <v>442</v>
      </c>
      <c r="AE182" s="36" t="s">
        <v>343</v>
      </c>
      <c r="AF182" s="36"/>
      <c r="AG182" s="36"/>
      <c r="AH182" s="36" t="s">
        <v>445</v>
      </c>
      <c r="AI182" s="36" t="s">
        <v>201</v>
      </c>
      <c r="AJ182" s="36" t="s">
        <v>201</v>
      </c>
      <c r="AK182" s="36"/>
      <c r="AL182" s="36"/>
      <c r="AM182" s="36"/>
      <c r="AN182" s="40"/>
      <c r="AO182" s="40"/>
      <c r="AP182" s="40"/>
      <c r="AQ182" s="41"/>
    </row>
    <row r="183" spans="1:43" ht="48" customHeight="1" x14ac:dyDescent="0.25">
      <c r="A183" s="34">
        <v>2019</v>
      </c>
      <c r="B183" s="212">
        <v>139</v>
      </c>
      <c r="C183" s="36"/>
      <c r="D183" s="36" t="s">
        <v>197</v>
      </c>
      <c r="E183" s="36" t="s">
        <v>440</v>
      </c>
      <c r="F183" s="36" t="s">
        <v>440</v>
      </c>
      <c r="G183" s="36"/>
      <c r="H183" s="36"/>
      <c r="I183" s="36" t="s">
        <v>437</v>
      </c>
      <c r="J183" s="39" t="s">
        <v>371</v>
      </c>
      <c r="K183" s="36">
        <v>876</v>
      </c>
      <c r="L183" s="36" t="s">
        <v>208</v>
      </c>
      <c r="M183" s="37">
        <v>1</v>
      </c>
      <c r="N183" s="36">
        <v>34406000000</v>
      </c>
      <c r="O183" s="36" t="s">
        <v>209</v>
      </c>
      <c r="P183" s="36" t="s">
        <v>197</v>
      </c>
      <c r="Q183" s="36" t="s">
        <v>241</v>
      </c>
      <c r="R183" s="36" t="s">
        <v>202</v>
      </c>
      <c r="S183" s="36"/>
      <c r="T183" s="121" t="s">
        <v>579</v>
      </c>
      <c r="U183" s="131">
        <v>43466</v>
      </c>
      <c r="V183" s="108" t="s">
        <v>204</v>
      </c>
      <c r="W183" s="131">
        <v>43466</v>
      </c>
      <c r="X183" s="131">
        <v>43830</v>
      </c>
      <c r="Y183" s="113">
        <v>159720</v>
      </c>
      <c r="Z183" s="42" t="s">
        <v>46</v>
      </c>
      <c r="AA183" s="50">
        <f t="shared" si="7"/>
        <v>159720</v>
      </c>
      <c r="AB183" s="55" t="s">
        <v>46</v>
      </c>
      <c r="AC183" s="36">
        <v>12</v>
      </c>
      <c r="AD183" s="36" t="s">
        <v>443</v>
      </c>
      <c r="AE183" s="36" t="s">
        <v>343</v>
      </c>
      <c r="AF183" s="36"/>
      <c r="AG183" s="36"/>
      <c r="AH183" s="36" t="s">
        <v>446</v>
      </c>
      <c r="AI183" s="36" t="s">
        <v>201</v>
      </c>
      <c r="AJ183" s="36" t="s">
        <v>201</v>
      </c>
      <c r="AK183" s="36"/>
      <c r="AL183" s="36"/>
      <c r="AM183" s="36"/>
      <c r="AN183" s="40"/>
      <c r="AO183" s="40"/>
      <c r="AP183" s="40"/>
      <c r="AQ183" s="41"/>
    </row>
    <row r="184" spans="1:43" ht="51.75" customHeight="1" x14ac:dyDescent="0.25">
      <c r="A184" s="34">
        <v>2019</v>
      </c>
      <c r="B184" s="212">
        <v>140</v>
      </c>
      <c r="C184" s="36"/>
      <c r="D184" s="36" t="s">
        <v>197</v>
      </c>
      <c r="E184" s="36" t="s">
        <v>515</v>
      </c>
      <c r="F184" s="36" t="s">
        <v>459</v>
      </c>
      <c r="G184" s="36"/>
      <c r="H184" s="36"/>
      <c r="I184" s="36" t="s">
        <v>477</v>
      </c>
      <c r="J184" s="39" t="s">
        <v>371</v>
      </c>
      <c r="K184" s="36">
        <v>876</v>
      </c>
      <c r="L184" s="36" t="s">
        <v>208</v>
      </c>
      <c r="M184" s="37">
        <v>1</v>
      </c>
      <c r="N184" s="36">
        <v>34406000000</v>
      </c>
      <c r="O184" s="36" t="s">
        <v>209</v>
      </c>
      <c r="P184" s="36" t="s">
        <v>197</v>
      </c>
      <c r="Q184" s="36" t="s">
        <v>203</v>
      </c>
      <c r="R184" s="36" t="s">
        <v>202</v>
      </c>
      <c r="S184" s="36" t="s">
        <v>479</v>
      </c>
      <c r="T184" s="111" t="s">
        <v>623</v>
      </c>
      <c r="U184" s="131">
        <v>43678</v>
      </c>
      <c r="V184" s="36" t="s">
        <v>204</v>
      </c>
      <c r="W184" s="131">
        <v>43678</v>
      </c>
      <c r="X184" s="131">
        <v>44012</v>
      </c>
      <c r="Y184" s="113">
        <v>18430</v>
      </c>
      <c r="Z184" s="42" t="s">
        <v>46</v>
      </c>
      <c r="AA184" s="50">
        <f t="shared" si="7"/>
        <v>18430</v>
      </c>
      <c r="AB184" s="55" t="s">
        <v>46</v>
      </c>
      <c r="AC184" s="36">
        <v>12</v>
      </c>
      <c r="AD184" s="36" t="s">
        <v>460</v>
      </c>
      <c r="AE184" s="36" t="s">
        <v>343</v>
      </c>
      <c r="AF184" s="36"/>
      <c r="AG184" s="36"/>
      <c r="AH184" s="36" t="s">
        <v>461</v>
      </c>
      <c r="AI184" s="36" t="s">
        <v>201</v>
      </c>
      <c r="AJ184" s="36" t="s">
        <v>201</v>
      </c>
      <c r="AK184" s="36"/>
      <c r="AL184" s="36"/>
      <c r="AM184" s="36"/>
      <c r="AN184" s="40"/>
      <c r="AO184" s="40"/>
      <c r="AP184" s="40"/>
      <c r="AQ184" s="41"/>
    </row>
    <row r="185" spans="1:43" ht="51.75" customHeight="1" x14ac:dyDescent="0.25">
      <c r="A185" s="34">
        <v>2019</v>
      </c>
      <c r="B185" s="212">
        <v>141</v>
      </c>
      <c r="C185" s="36"/>
      <c r="D185" s="36" t="s">
        <v>197</v>
      </c>
      <c r="E185" s="36" t="s">
        <v>515</v>
      </c>
      <c r="F185" s="36" t="s">
        <v>459</v>
      </c>
      <c r="G185" s="36"/>
      <c r="H185" s="36"/>
      <c r="I185" s="36" t="s">
        <v>478</v>
      </c>
      <c r="J185" s="39" t="s">
        <v>371</v>
      </c>
      <c r="K185" s="36">
        <v>876</v>
      </c>
      <c r="L185" s="36" t="s">
        <v>208</v>
      </c>
      <c r="M185" s="37">
        <v>1</v>
      </c>
      <c r="N185" s="36">
        <v>34406000000</v>
      </c>
      <c r="O185" s="36" t="s">
        <v>209</v>
      </c>
      <c r="P185" s="36" t="s">
        <v>197</v>
      </c>
      <c r="Q185" s="36" t="s">
        <v>203</v>
      </c>
      <c r="R185" s="36" t="s">
        <v>202</v>
      </c>
      <c r="S185" s="36" t="s">
        <v>480</v>
      </c>
      <c r="T185" s="111" t="s">
        <v>623</v>
      </c>
      <c r="U185" s="131">
        <v>43678</v>
      </c>
      <c r="V185" s="36" t="s">
        <v>204</v>
      </c>
      <c r="W185" s="131">
        <v>43678</v>
      </c>
      <c r="X185" s="131">
        <v>44012</v>
      </c>
      <c r="Y185" s="113">
        <v>27490</v>
      </c>
      <c r="Z185" s="55" t="s">
        <v>46</v>
      </c>
      <c r="AA185" s="50">
        <f t="shared" si="7"/>
        <v>27490</v>
      </c>
      <c r="AB185" s="55" t="s">
        <v>46</v>
      </c>
      <c r="AC185" s="36">
        <v>12</v>
      </c>
      <c r="AD185" s="36" t="s">
        <v>460</v>
      </c>
      <c r="AE185" s="36" t="s">
        <v>343</v>
      </c>
      <c r="AF185" s="36"/>
      <c r="AG185" s="36"/>
      <c r="AH185" s="36" t="s">
        <v>461</v>
      </c>
      <c r="AI185" s="36" t="s">
        <v>201</v>
      </c>
      <c r="AJ185" s="36" t="s">
        <v>201</v>
      </c>
      <c r="AK185" s="36"/>
      <c r="AL185" s="36"/>
      <c r="AM185" s="1"/>
      <c r="AN185" s="40"/>
      <c r="AO185" s="40"/>
      <c r="AP185" s="40"/>
      <c r="AQ185" s="41"/>
    </row>
    <row r="186" spans="1:43" s="208" customFormat="1" ht="60" customHeight="1" x14ac:dyDescent="0.25">
      <c r="A186" s="200">
        <v>2019</v>
      </c>
      <c r="B186" s="212">
        <v>142</v>
      </c>
      <c r="C186" s="116"/>
      <c r="D186" s="116" t="s">
        <v>197</v>
      </c>
      <c r="E186" s="116" t="s">
        <v>398</v>
      </c>
      <c r="F186" s="116" t="s">
        <v>398</v>
      </c>
      <c r="G186" s="116"/>
      <c r="H186" s="116"/>
      <c r="I186" s="116" t="s">
        <v>399</v>
      </c>
      <c r="J186" s="203" t="s">
        <v>371</v>
      </c>
      <c r="K186" s="116">
        <v>876</v>
      </c>
      <c r="L186" s="116" t="s">
        <v>208</v>
      </c>
      <c r="M186" s="136">
        <v>1</v>
      </c>
      <c r="N186" s="116">
        <v>34406000000</v>
      </c>
      <c r="O186" s="116" t="s">
        <v>209</v>
      </c>
      <c r="P186" s="116" t="s">
        <v>197</v>
      </c>
      <c r="Q186" s="116" t="s">
        <v>203</v>
      </c>
      <c r="R186" s="116" t="s">
        <v>202</v>
      </c>
      <c r="S186" s="116" t="s">
        <v>464</v>
      </c>
      <c r="T186" s="116" t="s">
        <v>618</v>
      </c>
      <c r="U186" s="116" t="s">
        <v>619</v>
      </c>
      <c r="V186" s="116" t="s">
        <v>204</v>
      </c>
      <c r="W186" s="117">
        <v>43739</v>
      </c>
      <c r="X186" s="117">
        <v>44104</v>
      </c>
      <c r="Y186" s="113">
        <v>447480</v>
      </c>
      <c r="Z186" s="202" t="s">
        <v>46</v>
      </c>
      <c r="AA186" s="218">
        <f t="shared" si="7"/>
        <v>447480</v>
      </c>
      <c r="AB186" s="156" t="s">
        <v>46</v>
      </c>
      <c r="AC186" s="116">
        <v>4</v>
      </c>
      <c r="AD186" s="116" t="s">
        <v>403</v>
      </c>
      <c r="AE186" s="116" t="s">
        <v>343</v>
      </c>
      <c r="AF186" s="116"/>
      <c r="AG186" s="116"/>
      <c r="AH186" s="116" t="s">
        <v>404</v>
      </c>
      <c r="AI186" s="116" t="s">
        <v>201</v>
      </c>
      <c r="AJ186" s="116" t="s">
        <v>201</v>
      </c>
      <c r="AK186" s="116"/>
      <c r="AL186" s="116"/>
      <c r="AM186" s="116"/>
      <c r="AN186" s="206"/>
      <c r="AO186" s="206"/>
      <c r="AP186" s="206"/>
      <c r="AQ186" s="207"/>
    </row>
    <row r="187" spans="1:43" ht="15.75" customHeight="1" x14ac:dyDescent="0.25">
      <c r="A187" s="34"/>
      <c r="B187" s="35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7"/>
      <c r="N187" s="36"/>
      <c r="O187" s="36"/>
      <c r="P187" s="36"/>
      <c r="Q187" s="36"/>
      <c r="R187" s="36"/>
      <c r="S187" s="36"/>
      <c r="T187" s="36"/>
      <c r="U187" s="36"/>
      <c r="V187" s="36"/>
      <c r="W187" s="133"/>
      <c r="X187" s="133"/>
      <c r="Y187" s="38"/>
      <c r="Z187" s="42" t="s">
        <v>46</v>
      </c>
      <c r="AA187" s="50"/>
      <c r="AB187" s="50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1"/>
      <c r="AN187" s="40"/>
      <c r="AO187" s="40"/>
      <c r="AP187" s="40"/>
      <c r="AQ187" s="41"/>
    </row>
    <row r="188" spans="1:43" ht="15.75" customHeight="1" x14ac:dyDescent="0.25">
      <c r="A188" s="34"/>
      <c r="B188" s="35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7"/>
      <c r="N188" s="36"/>
      <c r="O188" s="36"/>
      <c r="P188" s="36"/>
      <c r="Q188" s="36"/>
      <c r="R188" s="36"/>
      <c r="S188" s="36"/>
      <c r="T188" s="36"/>
      <c r="U188" s="36"/>
      <c r="V188" s="36"/>
      <c r="W188" s="133"/>
      <c r="X188" s="133"/>
      <c r="Y188" s="38"/>
      <c r="Z188" s="42" t="s">
        <v>46</v>
      </c>
      <c r="AA188" s="50"/>
      <c r="AB188" s="50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1"/>
      <c r="AN188" s="40"/>
      <c r="AO188" s="40"/>
      <c r="AP188" s="40"/>
      <c r="AQ188" s="41"/>
    </row>
    <row r="189" spans="1:43" ht="15.75" customHeight="1" x14ac:dyDescent="0.25">
      <c r="A189" s="34"/>
      <c r="B189" s="35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7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8"/>
      <c r="Z189" s="42" t="s">
        <v>46</v>
      </c>
      <c r="AA189" s="50"/>
      <c r="AB189" s="50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1"/>
      <c r="AN189" s="40"/>
      <c r="AO189" s="40"/>
      <c r="AP189" s="40"/>
      <c r="AQ189" s="41"/>
    </row>
    <row r="190" spans="1:43" ht="15.75" customHeight="1" x14ac:dyDescent="0.25">
      <c r="A190" s="34"/>
      <c r="B190" s="35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7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8"/>
      <c r="Z190" s="42" t="s">
        <v>46</v>
      </c>
      <c r="AA190" s="50"/>
      <c r="AB190" s="50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1"/>
      <c r="AN190" s="40"/>
      <c r="AO190" s="40"/>
      <c r="AP190" s="40"/>
      <c r="AQ190" s="41"/>
    </row>
    <row r="191" spans="1:43" ht="15.75" customHeight="1" thickBot="1" x14ac:dyDescent="0.3">
      <c r="A191" s="22"/>
      <c r="B191" s="23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5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6"/>
      <c r="Z191" s="4" t="s">
        <v>46</v>
      </c>
      <c r="AA191" s="53"/>
      <c r="AB191" s="53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7"/>
      <c r="AO191" s="47"/>
      <c r="AP191" s="47"/>
      <c r="AQ191" s="17"/>
    </row>
    <row r="192" spans="1:43" ht="15.75" customHeight="1" x14ac:dyDescent="0.25">
      <c r="A192" s="274" t="s">
        <v>173</v>
      </c>
      <c r="B192" s="275"/>
      <c r="C192" s="275"/>
      <c r="D192" s="275"/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8">
        <f>SUM(Y165:Y191)</f>
        <v>156532701.78999999</v>
      </c>
      <c r="Z192" s="157" t="s">
        <v>46</v>
      </c>
      <c r="AA192" s="8">
        <f t="shared" ref="AA192:AB192" si="8">SUM(AA165:AA191)</f>
        <v>156532701.78999999</v>
      </c>
      <c r="AB192" s="8">
        <f t="shared" si="8"/>
        <v>0</v>
      </c>
      <c r="AC192" s="276"/>
      <c r="AD192" s="276"/>
      <c r="AE192" s="276"/>
      <c r="AF192" s="276"/>
      <c r="AG192" s="276"/>
      <c r="AH192" s="276"/>
      <c r="AI192" s="8">
        <v>0</v>
      </c>
      <c r="AJ192" s="9">
        <v>0</v>
      </c>
      <c r="AK192" s="66">
        <v>0</v>
      </c>
      <c r="AL192" s="69" t="s">
        <v>174</v>
      </c>
      <c r="AM192" s="69"/>
      <c r="AN192" s="24" t="s">
        <v>46</v>
      </c>
      <c r="AO192" s="24" t="s">
        <v>46</v>
      </c>
      <c r="AP192" s="24" t="s">
        <v>46</v>
      </c>
      <c r="AQ192" s="25" t="s">
        <v>46</v>
      </c>
    </row>
    <row r="193" spans="1:43" ht="15.75" customHeight="1" x14ac:dyDescent="0.25">
      <c r="A193" s="257" t="s">
        <v>56</v>
      </c>
      <c r="B193" s="258"/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">
        <f>SUM(Y165:Y183)</f>
        <v>156039301.78999999</v>
      </c>
      <c r="Z193" s="158" t="s">
        <v>46</v>
      </c>
      <c r="AA193" s="2">
        <f t="shared" ref="AA193:AB193" si="9">SUM(AA165:AA183)</f>
        <v>156039301.78999999</v>
      </c>
      <c r="AB193" s="2">
        <f t="shared" si="9"/>
        <v>0</v>
      </c>
      <c r="AC193" s="255"/>
      <c r="AD193" s="255"/>
      <c r="AE193" s="255"/>
      <c r="AF193" s="255"/>
      <c r="AG193" s="255"/>
      <c r="AH193" s="255"/>
      <c r="AI193" s="2">
        <v>0</v>
      </c>
      <c r="AJ193" s="48">
        <v>0</v>
      </c>
      <c r="AK193" s="67">
        <v>0</v>
      </c>
      <c r="AL193" s="65" t="s">
        <v>174</v>
      </c>
      <c r="AM193" s="65"/>
      <c r="AN193" s="51" t="s">
        <v>46</v>
      </c>
      <c r="AO193" s="51" t="s">
        <v>46</v>
      </c>
      <c r="AP193" s="51" t="s">
        <v>46</v>
      </c>
      <c r="AQ193" s="52" t="s">
        <v>46</v>
      </c>
    </row>
    <row r="194" spans="1:43" ht="15.75" customHeight="1" x14ac:dyDescent="0.25">
      <c r="A194" s="257" t="s">
        <v>47</v>
      </c>
      <c r="B194" s="258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">
        <v>0</v>
      </c>
      <c r="Z194" s="43" t="s">
        <v>46</v>
      </c>
      <c r="AA194" s="48">
        <v>0</v>
      </c>
      <c r="AB194" s="49">
        <v>0</v>
      </c>
      <c r="AC194" s="255"/>
      <c r="AD194" s="255"/>
      <c r="AE194" s="255"/>
      <c r="AF194" s="255"/>
      <c r="AG194" s="255"/>
      <c r="AH194" s="255"/>
      <c r="AI194" s="2">
        <v>0</v>
      </c>
      <c r="AJ194" s="48">
        <v>0</v>
      </c>
      <c r="AK194" s="67">
        <v>0</v>
      </c>
      <c r="AL194" s="65" t="s">
        <v>174</v>
      </c>
      <c r="AM194" s="65"/>
      <c r="AN194" s="51" t="s">
        <v>46</v>
      </c>
      <c r="AO194" s="51" t="s">
        <v>46</v>
      </c>
      <c r="AP194" s="51" t="s">
        <v>46</v>
      </c>
      <c r="AQ194" s="52" t="s">
        <v>46</v>
      </c>
    </row>
    <row r="195" spans="1:43" ht="15.75" customHeight="1" x14ac:dyDescent="0.25">
      <c r="A195" s="257" t="s">
        <v>48</v>
      </c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">
        <f>SUM(Y184:Y186)</f>
        <v>493400</v>
      </c>
      <c r="Z195" s="158" t="s">
        <v>46</v>
      </c>
      <c r="AA195" s="2">
        <f t="shared" ref="AA195:AB195" si="10">SUM(AA184:AA186)</f>
        <v>493400</v>
      </c>
      <c r="AB195" s="2">
        <f t="shared" si="10"/>
        <v>0</v>
      </c>
      <c r="AC195" s="255"/>
      <c r="AD195" s="255"/>
      <c r="AE195" s="255"/>
      <c r="AF195" s="255"/>
      <c r="AG195" s="255"/>
      <c r="AH195" s="255"/>
      <c r="AI195" s="2">
        <v>0</v>
      </c>
      <c r="AJ195" s="48">
        <v>0</v>
      </c>
      <c r="AK195" s="67">
        <v>0</v>
      </c>
      <c r="AL195" s="65" t="s">
        <v>174</v>
      </c>
      <c r="AM195" s="65"/>
      <c r="AN195" s="51" t="s">
        <v>46</v>
      </c>
      <c r="AO195" s="51" t="s">
        <v>46</v>
      </c>
      <c r="AP195" s="51" t="s">
        <v>46</v>
      </c>
      <c r="AQ195" s="52" t="s">
        <v>46</v>
      </c>
    </row>
    <row r="196" spans="1:43" ht="15.75" customHeight="1" thickBot="1" x14ac:dyDescent="0.3">
      <c r="A196" s="257" t="s">
        <v>49</v>
      </c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3">
        <v>0</v>
      </c>
      <c r="Z196" s="43" t="s">
        <v>46</v>
      </c>
      <c r="AA196" s="5">
        <v>0</v>
      </c>
      <c r="AB196" s="6">
        <v>0</v>
      </c>
      <c r="AC196" s="255"/>
      <c r="AD196" s="255"/>
      <c r="AE196" s="255"/>
      <c r="AF196" s="255"/>
      <c r="AG196" s="255"/>
      <c r="AH196" s="255"/>
      <c r="AI196" s="3">
        <v>0</v>
      </c>
      <c r="AJ196" s="5">
        <v>0</v>
      </c>
      <c r="AK196" s="68">
        <v>0</v>
      </c>
      <c r="AL196" s="65" t="s">
        <v>174</v>
      </c>
      <c r="AM196" s="65"/>
      <c r="AN196" s="51" t="s">
        <v>46</v>
      </c>
      <c r="AO196" s="51" t="s">
        <v>46</v>
      </c>
      <c r="AP196" s="51" t="s">
        <v>46</v>
      </c>
      <c r="AQ196" s="52" t="s">
        <v>46</v>
      </c>
    </row>
    <row r="197" spans="1:43" ht="15.75" customHeight="1" x14ac:dyDescent="0.25">
      <c r="A197" s="257" t="s">
        <v>57</v>
      </c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8">
        <v>0</v>
      </c>
      <c r="Z197" s="43" t="s">
        <v>46</v>
      </c>
      <c r="AA197" s="13" t="s">
        <v>46</v>
      </c>
      <c r="AB197" s="14" t="s">
        <v>46</v>
      </c>
      <c r="AC197" s="255"/>
      <c r="AD197" s="255"/>
      <c r="AE197" s="255"/>
      <c r="AF197" s="255"/>
      <c r="AG197" s="255"/>
      <c r="AH197" s="255"/>
      <c r="AI197" s="9">
        <v>0</v>
      </c>
      <c r="AJ197" s="11">
        <v>0</v>
      </c>
      <c r="AK197" s="10">
        <v>0</v>
      </c>
      <c r="AL197" s="270"/>
      <c r="AM197" s="271"/>
      <c r="AN197" s="271"/>
      <c r="AO197" s="271"/>
      <c r="AP197" s="271"/>
      <c r="AQ197" s="272"/>
    </row>
    <row r="198" spans="1:43" ht="15.75" customHeight="1" thickBot="1" x14ac:dyDescent="0.3">
      <c r="A198" s="248" t="s">
        <v>58</v>
      </c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3">
        <v>0</v>
      </c>
      <c r="Z198" s="4" t="s">
        <v>46</v>
      </c>
      <c r="AA198" s="7" t="s">
        <v>46</v>
      </c>
      <c r="AB198" s="15" t="s">
        <v>46</v>
      </c>
      <c r="AC198" s="250"/>
      <c r="AD198" s="250"/>
      <c r="AE198" s="250"/>
      <c r="AF198" s="250"/>
      <c r="AG198" s="250"/>
      <c r="AH198" s="250"/>
      <c r="AI198" s="5">
        <v>0</v>
      </c>
      <c r="AJ198" s="53">
        <v>0</v>
      </c>
      <c r="AK198" s="6">
        <v>0</v>
      </c>
      <c r="AL198" s="273"/>
      <c r="AM198" s="252"/>
      <c r="AN198" s="252"/>
      <c r="AO198" s="252"/>
      <c r="AP198" s="252"/>
      <c r="AQ198" s="253"/>
    </row>
    <row r="199" spans="1:43" ht="30.75" customHeight="1" x14ac:dyDescent="0.25">
      <c r="A199" s="237" t="s">
        <v>63</v>
      </c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63" t="s">
        <v>696</v>
      </c>
      <c r="AM199" s="63"/>
      <c r="AN199" s="236"/>
      <c r="AO199" s="237"/>
      <c r="AP199" s="238"/>
      <c r="AQ199" s="239"/>
    </row>
    <row r="200" spans="1:43" ht="66.75" customHeight="1" x14ac:dyDescent="0.25">
      <c r="A200" s="34">
        <v>2019</v>
      </c>
      <c r="B200" s="35">
        <v>143</v>
      </c>
      <c r="C200" s="36"/>
      <c r="D200" s="107" t="s">
        <v>197</v>
      </c>
      <c r="E200" s="36" t="s">
        <v>341</v>
      </c>
      <c r="F200" s="36" t="s">
        <v>341</v>
      </c>
      <c r="G200" s="36"/>
      <c r="H200" s="36"/>
      <c r="I200" s="36" t="s">
        <v>339</v>
      </c>
      <c r="J200" s="39" t="s">
        <v>340</v>
      </c>
      <c r="K200" s="125">
        <v>876</v>
      </c>
      <c r="L200" s="36" t="s">
        <v>208</v>
      </c>
      <c r="M200" s="125">
        <v>1</v>
      </c>
      <c r="N200" s="36">
        <v>34406000000</v>
      </c>
      <c r="O200" s="36" t="s">
        <v>209</v>
      </c>
      <c r="P200" s="107" t="s">
        <v>197</v>
      </c>
      <c r="Q200" s="36" t="s">
        <v>221</v>
      </c>
      <c r="R200" s="36" t="s">
        <v>222</v>
      </c>
      <c r="S200" s="36"/>
      <c r="T200" s="111"/>
      <c r="U200" s="108"/>
      <c r="V200" s="108">
        <v>43190</v>
      </c>
      <c r="W200" s="108">
        <v>43191</v>
      </c>
      <c r="X200" s="108">
        <v>43555</v>
      </c>
      <c r="Y200" s="113">
        <v>166800</v>
      </c>
      <c r="Z200" s="42">
        <v>125100</v>
      </c>
      <c r="AA200" s="136">
        <v>41700</v>
      </c>
      <c r="AB200" s="39" t="s">
        <v>46</v>
      </c>
      <c r="AC200" s="36">
        <v>4</v>
      </c>
      <c r="AD200" s="36" t="s">
        <v>342</v>
      </c>
      <c r="AE200" s="36" t="s">
        <v>343</v>
      </c>
      <c r="AF200" s="36"/>
      <c r="AG200" s="36"/>
      <c r="AH200" s="36" t="s">
        <v>344</v>
      </c>
      <c r="AI200" s="36" t="s">
        <v>201</v>
      </c>
      <c r="AJ200" s="36" t="s">
        <v>201</v>
      </c>
      <c r="AK200" s="36"/>
      <c r="AL200" s="36"/>
      <c r="AM200" s="1"/>
      <c r="AN200" s="40"/>
      <c r="AO200" s="40"/>
      <c r="AP200" s="40"/>
      <c r="AQ200" s="41"/>
    </row>
    <row r="201" spans="1:43" ht="59.25" customHeight="1" x14ac:dyDescent="0.25">
      <c r="A201" s="34">
        <v>2019</v>
      </c>
      <c r="B201" s="35">
        <v>144</v>
      </c>
      <c r="C201" s="36"/>
      <c r="D201" s="107" t="s">
        <v>197</v>
      </c>
      <c r="E201" s="36" t="s">
        <v>515</v>
      </c>
      <c r="F201" s="36" t="s">
        <v>459</v>
      </c>
      <c r="G201" s="36"/>
      <c r="H201" s="36"/>
      <c r="I201" s="116" t="s">
        <v>458</v>
      </c>
      <c r="J201" s="39" t="s">
        <v>371</v>
      </c>
      <c r="K201" s="125">
        <v>876</v>
      </c>
      <c r="L201" s="36" t="s">
        <v>208</v>
      </c>
      <c r="M201" s="125">
        <v>1</v>
      </c>
      <c r="N201" s="36">
        <v>34406000000</v>
      </c>
      <c r="O201" s="36" t="s">
        <v>209</v>
      </c>
      <c r="P201" s="107" t="s">
        <v>197</v>
      </c>
      <c r="Q201" s="36" t="s">
        <v>203</v>
      </c>
      <c r="R201" s="36" t="s">
        <v>202</v>
      </c>
      <c r="S201" s="36" t="s">
        <v>463</v>
      </c>
      <c r="T201" s="111"/>
      <c r="U201" s="111"/>
      <c r="V201" s="108">
        <v>42605</v>
      </c>
      <c r="W201" s="108">
        <v>42583</v>
      </c>
      <c r="X201" s="108">
        <v>44561</v>
      </c>
      <c r="Y201" s="153">
        <v>64527268</v>
      </c>
      <c r="Z201" s="124">
        <f>16876362.4+11912726.4</f>
        <v>28789088.799999997</v>
      </c>
      <c r="AA201" s="138">
        <v>11922320</v>
      </c>
      <c r="AB201" s="37">
        <f>35738179.2-11922320</f>
        <v>23815859.200000003</v>
      </c>
      <c r="AC201" s="36">
        <v>12</v>
      </c>
      <c r="AD201" s="36" t="s">
        <v>460</v>
      </c>
      <c r="AE201" s="36" t="s">
        <v>343</v>
      </c>
      <c r="AF201" s="36"/>
      <c r="AG201" s="36"/>
      <c r="AH201" s="36" t="s">
        <v>461</v>
      </c>
      <c r="AI201" s="36" t="s">
        <v>201</v>
      </c>
      <c r="AJ201" s="36" t="s">
        <v>201</v>
      </c>
      <c r="AK201" s="58"/>
      <c r="AL201" s="56"/>
      <c r="AM201" s="56"/>
      <c r="AN201" s="40"/>
      <c r="AO201" s="40"/>
      <c r="AP201" s="40"/>
      <c r="AQ201" s="41"/>
    </row>
    <row r="202" spans="1:43" ht="54" customHeight="1" x14ac:dyDescent="0.25">
      <c r="A202" s="34">
        <v>2019</v>
      </c>
      <c r="B202" s="35">
        <v>145</v>
      </c>
      <c r="C202" s="36"/>
      <c r="D202" s="107" t="s">
        <v>197</v>
      </c>
      <c r="E202" s="36" t="s">
        <v>515</v>
      </c>
      <c r="F202" s="36" t="s">
        <v>459</v>
      </c>
      <c r="G202" s="36"/>
      <c r="H202" s="36"/>
      <c r="I202" s="36" t="s">
        <v>465</v>
      </c>
      <c r="J202" s="39" t="s">
        <v>371</v>
      </c>
      <c r="K202" s="125">
        <v>876</v>
      </c>
      <c r="L202" s="36" t="s">
        <v>208</v>
      </c>
      <c r="M202" s="125">
        <v>1</v>
      </c>
      <c r="N202" s="36">
        <v>34406000000</v>
      </c>
      <c r="O202" s="36" t="s">
        <v>209</v>
      </c>
      <c r="P202" s="107" t="s">
        <v>197</v>
      </c>
      <c r="Q202" s="36" t="s">
        <v>203</v>
      </c>
      <c r="R202" s="36" t="s">
        <v>202</v>
      </c>
      <c r="S202" s="36" t="s">
        <v>462</v>
      </c>
      <c r="T202" s="111"/>
      <c r="U202" s="111"/>
      <c r="V202" s="108">
        <v>42605</v>
      </c>
      <c r="W202" s="108">
        <v>42583</v>
      </c>
      <c r="X202" s="108">
        <v>43830</v>
      </c>
      <c r="Y202" s="153">
        <v>7335915.9800000004</v>
      </c>
      <c r="Z202" s="124">
        <f>3041721.26+2147097.36+9597.36</f>
        <v>5198415.9799999995</v>
      </c>
      <c r="AA202" s="138">
        <v>2137500</v>
      </c>
      <c r="AB202" s="150">
        <v>0</v>
      </c>
      <c r="AC202" s="36">
        <v>12</v>
      </c>
      <c r="AD202" s="36" t="s">
        <v>460</v>
      </c>
      <c r="AE202" s="36" t="s">
        <v>343</v>
      </c>
      <c r="AF202" s="36"/>
      <c r="AG202" s="36"/>
      <c r="AH202" s="36" t="s">
        <v>461</v>
      </c>
      <c r="AI202" s="36" t="s">
        <v>201</v>
      </c>
      <c r="AJ202" s="36" t="s">
        <v>201</v>
      </c>
      <c r="AK202" s="58"/>
      <c r="AL202" s="56"/>
      <c r="AM202" s="56"/>
      <c r="AN202" s="40"/>
      <c r="AO202" s="40"/>
      <c r="AP202" s="40"/>
      <c r="AQ202" s="41"/>
    </row>
    <row r="203" spans="1:43" ht="87" customHeight="1" x14ac:dyDescent="0.25">
      <c r="A203" s="226">
        <v>2019</v>
      </c>
      <c r="B203" s="35">
        <v>146</v>
      </c>
      <c r="C203" s="36"/>
      <c r="D203" s="107" t="s">
        <v>197</v>
      </c>
      <c r="E203" s="36" t="s">
        <v>516</v>
      </c>
      <c r="F203" s="36" t="s">
        <v>517</v>
      </c>
      <c r="G203" s="36"/>
      <c r="H203" s="36"/>
      <c r="I203" s="36" t="s">
        <v>466</v>
      </c>
      <c r="J203" s="36" t="s">
        <v>371</v>
      </c>
      <c r="K203" s="125">
        <v>876</v>
      </c>
      <c r="L203" s="36" t="s">
        <v>208</v>
      </c>
      <c r="M203" s="125">
        <v>1</v>
      </c>
      <c r="N203" s="36">
        <v>34406000000</v>
      </c>
      <c r="O203" s="36" t="s">
        <v>209</v>
      </c>
      <c r="P203" s="107" t="s">
        <v>197</v>
      </c>
      <c r="Q203" s="36" t="s">
        <v>203</v>
      </c>
      <c r="R203" s="36" t="s">
        <v>202</v>
      </c>
      <c r="S203" s="36" t="s">
        <v>467</v>
      </c>
      <c r="T203" s="111"/>
      <c r="U203" s="111"/>
      <c r="V203" s="108">
        <v>42605</v>
      </c>
      <c r="W203" s="108">
        <v>42552</v>
      </c>
      <c r="X203" s="108">
        <v>43830</v>
      </c>
      <c r="Y203" s="153">
        <v>6499299.6600000001</v>
      </c>
      <c r="Z203" s="120">
        <f>2785414.14+1856942.76</f>
        <v>4642356.9000000004</v>
      </c>
      <c r="AA203" s="138">
        <v>1856942.76</v>
      </c>
      <c r="AB203" s="120">
        <v>0</v>
      </c>
      <c r="AC203" s="36">
        <v>12</v>
      </c>
      <c r="AD203" s="36" t="s">
        <v>460</v>
      </c>
      <c r="AE203" s="36"/>
      <c r="AF203" s="36"/>
      <c r="AG203" s="36"/>
      <c r="AH203" s="36" t="s">
        <v>461</v>
      </c>
      <c r="AI203" s="36" t="s">
        <v>201</v>
      </c>
      <c r="AJ203" s="36" t="s">
        <v>201</v>
      </c>
      <c r="AK203" s="58"/>
      <c r="AL203" s="56"/>
      <c r="AM203" s="56"/>
      <c r="AN203" s="40"/>
      <c r="AO203" s="40"/>
      <c r="AP203" s="40"/>
      <c r="AQ203" s="41"/>
    </row>
    <row r="204" spans="1:43" ht="59.25" customHeight="1" x14ac:dyDescent="0.25">
      <c r="A204" s="226">
        <v>2019</v>
      </c>
      <c r="B204" s="35">
        <v>147</v>
      </c>
      <c r="C204" s="36"/>
      <c r="D204" s="107" t="s">
        <v>197</v>
      </c>
      <c r="E204" s="36" t="s">
        <v>518</v>
      </c>
      <c r="F204" s="36" t="s">
        <v>519</v>
      </c>
      <c r="G204" s="36"/>
      <c r="H204" s="36"/>
      <c r="I204" s="36" t="s">
        <v>468</v>
      </c>
      <c r="J204" s="36" t="s">
        <v>371</v>
      </c>
      <c r="K204" s="125">
        <v>876</v>
      </c>
      <c r="L204" s="36" t="s">
        <v>208</v>
      </c>
      <c r="M204" s="125">
        <v>1</v>
      </c>
      <c r="N204" s="36">
        <v>34406000000</v>
      </c>
      <c r="O204" s="36" t="s">
        <v>209</v>
      </c>
      <c r="P204" s="107" t="s">
        <v>197</v>
      </c>
      <c r="Q204" s="36" t="s">
        <v>203</v>
      </c>
      <c r="R204" s="36" t="s">
        <v>202</v>
      </c>
      <c r="S204" s="36" t="s">
        <v>469</v>
      </c>
      <c r="T204" s="111"/>
      <c r="U204" s="111"/>
      <c r="V204" s="108">
        <v>42704</v>
      </c>
      <c r="W204" s="108">
        <v>42675</v>
      </c>
      <c r="X204" s="108">
        <v>43830</v>
      </c>
      <c r="Y204" s="153">
        <v>7235998.3600000003</v>
      </c>
      <c r="Z204" s="120">
        <f>2665894.12+2285052.12</f>
        <v>4950946.24</v>
      </c>
      <c r="AA204" s="138">
        <v>2285052.12</v>
      </c>
      <c r="AB204" s="120">
        <v>0</v>
      </c>
      <c r="AC204" s="36">
        <v>12</v>
      </c>
      <c r="AD204" s="36" t="s">
        <v>460</v>
      </c>
      <c r="AE204" s="36"/>
      <c r="AF204" s="36"/>
      <c r="AG204" s="36"/>
      <c r="AH204" s="36" t="s">
        <v>461</v>
      </c>
      <c r="AI204" s="36" t="s">
        <v>201</v>
      </c>
      <c r="AJ204" s="36" t="s">
        <v>201</v>
      </c>
      <c r="AK204" s="58"/>
      <c r="AL204" s="56"/>
      <c r="AM204" s="56"/>
      <c r="AN204" s="40"/>
      <c r="AO204" s="40"/>
      <c r="AP204" s="40"/>
      <c r="AQ204" s="41"/>
    </row>
    <row r="205" spans="1:43" ht="96.75" customHeight="1" x14ac:dyDescent="0.25">
      <c r="A205" s="226">
        <v>2019</v>
      </c>
      <c r="B205" s="35">
        <v>148</v>
      </c>
      <c r="C205" s="36"/>
      <c r="D205" s="107" t="s">
        <v>197</v>
      </c>
      <c r="E205" s="36" t="s">
        <v>516</v>
      </c>
      <c r="F205" s="36" t="s">
        <v>517</v>
      </c>
      <c r="G205" s="36"/>
      <c r="H205" s="36"/>
      <c r="I205" s="36" t="s">
        <v>470</v>
      </c>
      <c r="J205" s="36" t="s">
        <v>371</v>
      </c>
      <c r="K205" s="125">
        <v>876</v>
      </c>
      <c r="L205" s="36" t="s">
        <v>208</v>
      </c>
      <c r="M205" s="125">
        <v>1</v>
      </c>
      <c r="N205" s="36">
        <v>34406000000</v>
      </c>
      <c r="O205" s="36" t="s">
        <v>209</v>
      </c>
      <c r="P205" s="107" t="s">
        <v>197</v>
      </c>
      <c r="Q205" s="36" t="s">
        <v>203</v>
      </c>
      <c r="R205" s="36" t="s">
        <v>202</v>
      </c>
      <c r="S205" s="36" t="s">
        <v>473</v>
      </c>
      <c r="T205" s="111"/>
      <c r="U205" s="111"/>
      <c r="V205" s="108">
        <v>42779</v>
      </c>
      <c r="W205" s="108">
        <v>42705</v>
      </c>
      <c r="X205" s="108">
        <v>44561</v>
      </c>
      <c r="Y205" s="153">
        <v>699352.85</v>
      </c>
      <c r="Z205" s="120">
        <f>11214+(11214*8)+(11337*4)+138756</f>
        <v>285030</v>
      </c>
      <c r="AA205" s="138">
        <f>+(11790*12)</f>
        <v>141480</v>
      </c>
      <c r="AB205" s="120">
        <f>+Y205-Z205-AA205</f>
        <v>272842.84999999998</v>
      </c>
      <c r="AC205" s="36">
        <v>12</v>
      </c>
      <c r="AD205" s="36" t="s">
        <v>460</v>
      </c>
      <c r="AE205" s="36"/>
      <c r="AF205" s="36"/>
      <c r="AG205" s="36"/>
      <c r="AH205" s="36" t="s">
        <v>461</v>
      </c>
      <c r="AI205" s="36" t="s">
        <v>201</v>
      </c>
      <c r="AJ205" s="36" t="s">
        <v>201</v>
      </c>
      <c r="AK205" s="58"/>
      <c r="AL205" s="56"/>
      <c r="AM205" s="56"/>
      <c r="AN205" s="40"/>
      <c r="AO205" s="40"/>
      <c r="AP205" s="40"/>
      <c r="AQ205" s="41"/>
    </row>
    <row r="206" spans="1:43" ht="104.25" customHeight="1" x14ac:dyDescent="0.25">
      <c r="A206" s="226">
        <v>2019</v>
      </c>
      <c r="B206" s="35">
        <v>149</v>
      </c>
      <c r="C206" s="36"/>
      <c r="D206" s="107" t="s">
        <v>197</v>
      </c>
      <c r="E206" s="36" t="s">
        <v>516</v>
      </c>
      <c r="F206" s="36" t="s">
        <v>517</v>
      </c>
      <c r="G206" s="36"/>
      <c r="H206" s="36"/>
      <c r="I206" s="36" t="s">
        <v>471</v>
      </c>
      <c r="J206" s="36" t="s">
        <v>371</v>
      </c>
      <c r="K206" s="125">
        <v>876</v>
      </c>
      <c r="L206" s="36" t="s">
        <v>208</v>
      </c>
      <c r="M206" s="125">
        <v>1</v>
      </c>
      <c r="N206" s="36">
        <v>34406000000</v>
      </c>
      <c r="O206" s="36" t="s">
        <v>209</v>
      </c>
      <c r="P206" s="107" t="s">
        <v>197</v>
      </c>
      <c r="Q206" s="36" t="s">
        <v>203</v>
      </c>
      <c r="R206" s="36" t="s">
        <v>202</v>
      </c>
      <c r="S206" s="36" t="s">
        <v>474</v>
      </c>
      <c r="T206" s="111"/>
      <c r="U206" s="111"/>
      <c r="V206" s="108">
        <v>42746</v>
      </c>
      <c r="W206" s="108">
        <v>42705</v>
      </c>
      <c r="X206" s="108">
        <v>44503</v>
      </c>
      <c r="Y206" s="153">
        <v>2047235.25</v>
      </c>
      <c r="Z206" s="120">
        <f>32055+(32055*8)+(32133*4)+393306</f>
        <v>810333</v>
      </c>
      <c r="AA206" s="138">
        <f>(33418*12)</f>
        <v>401016</v>
      </c>
      <c r="AB206" s="120">
        <f>+Y206-Z206-AA206</f>
        <v>835886.25</v>
      </c>
      <c r="AC206" s="36">
        <v>12</v>
      </c>
      <c r="AD206" s="36" t="s">
        <v>460</v>
      </c>
      <c r="AE206" s="36"/>
      <c r="AF206" s="36"/>
      <c r="AG206" s="36"/>
      <c r="AH206" s="36" t="s">
        <v>461</v>
      </c>
      <c r="AI206" s="36" t="s">
        <v>201</v>
      </c>
      <c r="AJ206" s="36" t="s">
        <v>201</v>
      </c>
      <c r="AK206" s="58"/>
      <c r="AL206" s="56"/>
      <c r="AM206" s="56"/>
      <c r="AN206" s="40"/>
      <c r="AO206" s="40"/>
      <c r="AP206" s="40"/>
      <c r="AQ206" s="41"/>
    </row>
    <row r="207" spans="1:43" ht="75" customHeight="1" x14ac:dyDescent="0.25">
      <c r="A207" s="226">
        <v>2019</v>
      </c>
      <c r="B207" s="35">
        <v>150</v>
      </c>
      <c r="C207" s="36"/>
      <c r="D207" s="107" t="s">
        <v>197</v>
      </c>
      <c r="E207" s="36" t="s">
        <v>515</v>
      </c>
      <c r="F207" s="36" t="s">
        <v>459</v>
      </c>
      <c r="G207" s="36"/>
      <c r="H207" s="36"/>
      <c r="I207" s="36" t="s">
        <v>475</v>
      </c>
      <c r="J207" s="36" t="s">
        <v>371</v>
      </c>
      <c r="K207" s="125">
        <v>876</v>
      </c>
      <c r="L207" s="36" t="s">
        <v>208</v>
      </c>
      <c r="M207" s="125">
        <v>1</v>
      </c>
      <c r="N207" s="36">
        <v>34406000000</v>
      </c>
      <c r="O207" s="36" t="s">
        <v>209</v>
      </c>
      <c r="P207" s="107" t="s">
        <v>197</v>
      </c>
      <c r="Q207" s="36" t="s">
        <v>203</v>
      </c>
      <c r="R207" s="36" t="s">
        <v>202</v>
      </c>
      <c r="S207" s="36" t="s">
        <v>476</v>
      </c>
      <c r="T207" s="111"/>
      <c r="U207" s="111"/>
      <c r="V207" s="108">
        <v>42704</v>
      </c>
      <c r="W207" s="108">
        <v>42583</v>
      </c>
      <c r="X207" s="108">
        <v>44408</v>
      </c>
      <c r="Y207" s="153">
        <v>12610424.550000001</v>
      </c>
      <c r="Z207" s="37">
        <f>+(209892*5)+(209892*8)+(220465*4)+2698489.98</f>
        <v>6308945.9800000004</v>
      </c>
      <c r="AA207" s="138">
        <f>+(231710*6)+(243290*6)</f>
        <v>2850000</v>
      </c>
      <c r="AB207" s="120">
        <f>+Y207-Z207-AA207</f>
        <v>3451478.5700000003</v>
      </c>
      <c r="AC207" s="36">
        <v>12</v>
      </c>
      <c r="AD207" s="36" t="s">
        <v>460</v>
      </c>
      <c r="AE207" s="36"/>
      <c r="AF207" s="36"/>
      <c r="AG207" s="36"/>
      <c r="AH207" s="36" t="s">
        <v>461</v>
      </c>
      <c r="AI207" s="36" t="s">
        <v>201</v>
      </c>
      <c r="AJ207" s="36" t="s">
        <v>201</v>
      </c>
      <c r="AK207" s="58"/>
      <c r="AL207" s="56"/>
      <c r="AM207" s="56"/>
      <c r="AN207" s="40"/>
      <c r="AO207" s="40"/>
      <c r="AP207" s="40"/>
      <c r="AQ207" s="41"/>
    </row>
    <row r="208" spans="1:43" ht="60.75" customHeight="1" x14ac:dyDescent="0.25">
      <c r="A208" s="226">
        <v>2019</v>
      </c>
      <c r="B208" s="35">
        <v>151</v>
      </c>
      <c r="C208" s="36"/>
      <c r="D208" s="107" t="s">
        <v>197</v>
      </c>
      <c r="E208" s="36" t="s">
        <v>277</v>
      </c>
      <c r="F208" s="36" t="s">
        <v>278</v>
      </c>
      <c r="G208" s="36"/>
      <c r="H208" s="36"/>
      <c r="I208" s="36" t="s">
        <v>281</v>
      </c>
      <c r="J208" s="39" t="s">
        <v>207</v>
      </c>
      <c r="K208" s="125">
        <v>876</v>
      </c>
      <c r="L208" s="36" t="s">
        <v>208</v>
      </c>
      <c r="M208" s="125">
        <v>1</v>
      </c>
      <c r="N208" s="36">
        <v>34406000000</v>
      </c>
      <c r="O208" s="36" t="s">
        <v>209</v>
      </c>
      <c r="P208" s="107" t="s">
        <v>197</v>
      </c>
      <c r="Q208" s="36" t="s">
        <v>595</v>
      </c>
      <c r="R208" s="36" t="s">
        <v>222</v>
      </c>
      <c r="S208" s="36"/>
      <c r="T208" s="110" t="s">
        <v>575</v>
      </c>
      <c r="U208" s="115">
        <v>43438</v>
      </c>
      <c r="V208" s="115">
        <v>43458</v>
      </c>
      <c r="W208" s="115">
        <v>43466</v>
      </c>
      <c r="X208" s="115">
        <v>43830</v>
      </c>
      <c r="Y208" s="153">
        <v>171437.11</v>
      </c>
      <c r="Z208" s="42" t="s">
        <v>46</v>
      </c>
      <c r="AA208" s="141">
        <f t="shared" ref="AA208:AA215" si="11">+Y208</f>
        <v>171437.11</v>
      </c>
      <c r="AB208" s="140" t="s">
        <v>46</v>
      </c>
      <c r="AC208" s="36"/>
      <c r="AD208" s="36" t="s">
        <v>279</v>
      </c>
      <c r="AE208" s="36" t="s">
        <v>199</v>
      </c>
      <c r="AF208" s="36"/>
      <c r="AG208" s="36"/>
      <c r="AH208" s="36" t="s">
        <v>280</v>
      </c>
      <c r="AI208" s="58" t="s">
        <v>201</v>
      </c>
      <c r="AJ208" s="58" t="s">
        <v>201</v>
      </c>
      <c r="AK208" s="58"/>
      <c r="AL208" s="56"/>
      <c r="AM208" s="56"/>
      <c r="AN208" s="40"/>
      <c r="AO208" s="40"/>
      <c r="AP208" s="40"/>
      <c r="AQ208" s="41"/>
    </row>
    <row r="209" spans="1:43" ht="59.25" customHeight="1" x14ac:dyDescent="0.25">
      <c r="A209" s="226">
        <v>2019</v>
      </c>
      <c r="B209" s="35">
        <v>152</v>
      </c>
      <c r="C209" s="36"/>
      <c r="D209" s="107" t="s">
        <v>197</v>
      </c>
      <c r="E209" s="36" t="s">
        <v>591</v>
      </c>
      <c r="F209" s="36" t="s">
        <v>302</v>
      </c>
      <c r="G209" s="36"/>
      <c r="H209" s="36"/>
      <c r="I209" s="36" t="s">
        <v>534</v>
      </c>
      <c r="J209" s="39" t="s">
        <v>207</v>
      </c>
      <c r="K209" s="125">
        <v>876</v>
      </c>
      <c r="L209" s="36" t="s">
        <v>208</v>
      </c>
      <c r="M209" s="125">
        <v>1</v>
      </c>
      <c r="N209" s="36">
        <v>34406000000</v>
      </c>
      <c r="O209" s="36" t="s">
        <v>209</v>
      </c>
      <c r="P209" s="107" t="s">
        <v>197</v>
      </c>
      <c r="Q209" s="36" t="s">
        <v>595</v>
      </c>
      <c r="R209" s="36" t="s">
        <v>222</v>
      </c>
      <c r="S209" s="36"/>
      <c r="T209" s="110" t="s">
        <v>575</v>
      </c>
      <c r="U209" s="115">
        <v>43438</v>
      </c>
      <c r="V209" s="115">
        <v>43458</v>
      </c>
      <c r="W209" s="115">
        <v>43466</v>
      </c>
      <c r="X209" s="115">
        <v>43830</v>
      </c>
      <c r="Y209" s="113">
        <v>168687.93</v>
      </c>
      <c r="Z209" s="43" t="s">
        <v>46</v>
      </c>
      <c r="AA209" s="147">
        <f t="shared" si="11"/>
        <v>168687.93</v>
      </c>
      <c r="AB209" s="39" t="s">
        <v>46</v>
      </c>
      <c r="AC209" s="36">
        <v>2</v>
      </c>
      <c r="AD209" s="36" t="s">
        <v>288</v>
      </c>
      <c r="AE209" s="36" t="s">
        <v>199</v>
      </c>
      <c r="AF209" s="36"/>
      <c r="AG209" s="36"/>
      <c r="AH209" s="36" t="s">
        <v>289</v>
      </c>
      <c r="AI209" s="58" t="s">
        <v>201</v>
      </c>
      <c r="AJ209" s="58" t="s">
        <v>201</v>
      </c>
      <c r="AK209" s="58"/>
      <c r="AL209" s="56"/>
      <c r="AM209" s="56"/>
      <c r="AN209" s="40"/>
      <c r="AO209" s="40"/>
      <c r="AP209" s="40"/>
      <c r="AQ209" s="41"/>
    </row>
    <row r="210" spans="1:43" ht="78.75" customHeight="1" x14ac:dyDescent="0.25">
      <c r="A210" s="226">
        <v>2019</v>
      </c>
      <c r="B210" s="35">
        <v>153</v>
      </c>
      <c r="C210" s="36"/>
      <c r="D210" s="107" t="s">
        <v>197</v>
      </c>
      <c r="E210" s="36" t="s">
        <v>363</v>
      </c>
      <c r="F210" s="36" t="s">
        <v>363</v>
      </c>
      <c r="G210" s="36"/>
      <c r="H210" s="36"/>
      <c r="I210" s="36" t="s">
        <v>366</v>
      </c>
      <c r="J210" s="39" t="s">
        <v>371</v>
      </c>
      <c r="K210" s="125">
        <v>876</v>
      </c>
      <c r="L210" s="36" t="s">
        <v>208</v>
      </c>
      <c r="M210" s="125">
        <v>1</v>
      </c>
      <c r="N210" s="36">
        <v>34406000000</v>
      </c>
      <c r="O210" s="36" t="s">
        <v>209</v>
      </c>
      <c r="P210" s="107" t="s">
        <v>197</v>
      </c>
      <c r="Q210" s="36" t="s">
        <v>221</v>
      </c>
      <c r="R210" s="36" t="s">
        <v>222</v>
      </c>
      <c r="S210" s="36"/>
      <c r="T210" s="110" t="s">
        <v>575</v>
      </c>
      <c r="U210" s="115">
        <v>43438</v>
      </c>
      <c r="V210" s="115">
        <v>43458</v>
      </c>
      <c r="W210" s="115">
        <v>43466</v>
      </c>
      <c r="X210" s="115">
        <v>43830</v>
      </c>
      <c r="Y210" s="153">
        <v>205290.51800000001</v>
      </c>
      <c r="Z210" s="42" t="s">
        <v>46</v>
      </c>
      <c r="AA210" s="141">
        <f t="shared" si="11"/>
        <v>205290.51800000001</v>
      </c>
      <c r="AB210" s="140" t="s">
        <v>46</v>
      </c>
      <c r="AC210" s="36">
        <v>14</v>
      </c>
      <c r="AD210" s="36" t="s">
        <v>367</v>
      </c>
      <c r="AE210" s="36" t="s">
        <v>343</v>
      </c>
      <c r="AF210" s="36"/>
      <c r="AG210" s="36"/>
      <c r="AH210" s="36" t="s">
        <v>368</v>
      </c>
      <c r="AI210" s="58" t="s">
        <v>201</v>
      </c>
      <c r="AJ210" s="58" t="s">
        <v>201</v>
      </c>
      <c r="AK210" s="58"/>
      <c r="AL210" s="56"/>
      <c r="AM210" s="56"/>
      <c r="AN210" s="40"/>
      <c r="AO210" s="40"/>
      <c r="AP210" s="40"/>
      <c r="AQ210" s="41"/>
    </row>
    <row r="211" spans="1:43" ht="57.75" customHeight="1" x14ac:dyDescent="0.25">
      <c r="A211" s="226">
        <v>2019</v>
      </c>
      <c r="B211" s="35">
        <v>154</v>
      </c>
      <c r="C211" s="36"/>
      <c r="D211" s="107" t="s">
        <v>197</v>
      </c>
      <c r="E211" s="36" t="s">
        <v>277</v>
      </c>
      <c r="F211" s="36" t="s">
        <v>278</v>
      </c>
      <c r="G211" s="36"/>
      <c r="H211" s="36"/>
      <c r="I211" s="36" t="s">
        <v>276</v>
      </c>
      <c r="J211" s="39" t="s">
        <v>207</v>
      </c>
      <c r="K211" s="125">
        <v>876</v>
      </c>
      <c r="L211" s="36" t="s">
        <v>208</v>
      </c>
      <c r="M211" s="125">
        <v>1</v>
      </c>
      <c r="N211" s="36">
        <v>34406000000</v>
      </c>
      <c r="O211" s="36" t="s">
        <v>209</v>
      </c>
      <c r="P211" s="107" t="s">
        <v>197</v>
      </c>
      <c r="Q211" s="36" t="s">
        <v>595</v>
      </c>
      <c r="R211" s="36" t="s">
        <v>222</v>
      </c>
      <c r="S211" s="36"/>
      <c r="T211" s="110" t="s">
        <v>575</v>
      </c>
      <c r="U211" s="115">
        <v>43438</v>
      </c>
      <c r="V211" s="115">
        <v>43458</v>
      </c>
      <c r="W211" s="115">
        <v>43466</v>
      </c>
      <c r="X211" s="115">
        <v>43830</v>
      </c>
      <c r="Y211" s="113">
        <v>519750</v>
      </c>
      <c r="Z211" s="43" t="s">
        <v>46</v>
      </c>
      <c r="AA211" s="147">
        <f t="shared" si="11"/>
        <v>519750</v>
      </c>
      <c r="AB211" s="39" t="s">
        <v>46</v>
      </c>
      <c r="AC211" s="36"/>
      <c r="AD211" s="36" t="s">
        <v>279</v>
      </c>
      <c r="AE211" s="36" t="s">
        <v>199</v>
      </c>
      <c r="AF211" s="36"/>
      <c r="AG211" s="36"/>
      <c r="AH211" s="36" t="s">
        <v>280</v>
      </c>
      <c r="AI211" s="36" t="s">
        <v>201</v>
      </c>
      <c r="AJ211" s="36" t="s">
        <v>201</v>
      </c>
      <c r="AK211" s="36"/>
      <c r="AL211" s="36"/>
      <c r="AM211" s="56"/>
      <c r="AN211" s="40"/>
      <c r="AO211" s="40"/>
      <c r="AP211" s="40"/>
      <c r="AQ211" s="41"/>
    </row>
    <row r="212" spans="1:43" ht="51.75" customHeight="1" x14ac:dyDescent="0.25">
      <c r="A212" s="226">
        <v>2019</v>
      </c>
      <c r="B212" s="35">
        <v>155</v>
      </c>
      <c r="C212" s="36"/>
      <c r="D212" s="107" t="s">
        <v>197</v>
      </c>
      <c r="E212" s="36" t="s">
        <v>422</v>
      </c>
      <c r="F212" s="36" t="s">
        <v>422</v>
      </c>
      <c r="G212" s="36"/>
      <c r="H212" s="36"/>
      <c r="I212" s="36" t="s">
        <v>672</v>
      </c>
      <c r="J212" s="39" t="s">
        <v>371</v>
      </c>
      <c r="K212" s="125">
        <v>876</v>
      </c>
      <c r="L212" s="36" t="s">
        <v>208</v>
      </c>
      <c r="M212" s="125">
        <v>1</v>
      </c>
      <c r="N212" s="36">
        <v>34406000000</v>
      </c>
      <c r="O212" s="36" t="s">
        <v>209</v>
      </c>
      <c r="P212" s="107" t="s">
        <v>197</v>
      </c>
      <c r="Q212" s="36" t="s">
        <v>221</v>
      </c>
      <c r="R212" s="36" t="s">
        <v>222</v>
      </c>
      <c r="S212" s="36"/>
      <c r="T212" s="110" t="s">
        <v>575</v>
      </c>
      <c r="U212" s="115">
        <v>43438</v>
      </c>
      <c r="V212" s="115">
        <v>43458</v>
      </c>
      <c r="W212" s="115">
        <v>43466</v>
      </c>
      <c r="X212" s="115">
        <v>43830</v>
      </c>
      <c r="Y212" s="153">
        <v>128030</v>
      </c>
      <c r="Z212" s="42" t="s">
        <v>46</v>
      </c>
      <c r="AA212" s="141">
        <f t="shared" si="11"/>
        <v>128030</v>
      </c>
      <c r="AB212" s="140" t="s">
        <v>46</v>
      </c>
      <c r="AC212" s="36">
        <v>12</v>
      </c>
      <c r="AD212" s="36" t="s">
        <v>428</v>
      </c>
      <c r="AE212" s="36" t="s">
        <v>343</v>
      </c>
      <c r="AF212" s="36"/>
      <c r="AG212" s="36"/>
      <c r="AH212" s="36" t="s">
        <v>429</v>
      </c>
      <c r="AI212" s="58" t="s">
        <v>201</v>
      </c>
      <c r="AJ212" s="58" t="s">
        <v>201</v>
      </c>
      <c r="AK212" s="58"/>
      <c r="AL212" s="56"/>
      <c r="AM212" s="56"/>
      <c r="AN212" s="40"/>
      <c r="AO212" s="40"/>
      <c r="AP212" s="40"/>
      <c r="AQ212" s="41"/>
    </row>
    <row r="213" spans="1:43" ht="54.75" customHeight="1" x14ac:dyDescent="0.25">
      <c r="A213" s="226">
        <v>2019</v>
      </c>
      <c r="B213" s="35">
        <v>156</v>
      </c>
      <c r="C213" s="36"/>
      <c r="D213" s="107" t="s">
        <v>197</v>
      </c>
      <c r="E213" s="36" t="s">
        <v>590</v>
      </c>
      <c r="F213" s="36" t="s">
        <v>590</v>
      </c>
      <c r="G213" s="36"/>
      <c r="H213" s="36"/>
      <c r="I213" s="36" t="s">
        <v>262</v>
      </c>
      <c r="J213" s="39" t="s">
        <v>207</v>
      </c>
      <c r="K213" s="125">
        <v>876</v>
      </c>
      <c r="L213" s="36" t="s">
        <v>208</v>
      </c>
      <c r="M213" s="125">
        <v>1</v>
      </c>
      <c r="N213" s="36">
        <v>34406000000</v>
      </c>
      <c r="O213" s="36" t="s">
        <v>209</v>
      </c>
      <c r="P213" s="107" t="s">
        <v>197</v>
      </c>
      <c r="Q213" s="36" t="s">
        <v>221</v>
      </c>
      <c r="R213" s="36" t="s">
        <v>222</v>
      </c>
      <c r="S213" s="36"/>
      <c r="T213" s="110" t="s">
        <v>575</v>
      </c>
      <c r="U213" s="115">
        <v>43438</v>
      </c>
      <c r="V213" s="115">
        <v>43458</v>
      </c>
      <c r="W213" s="115">
        <v>43466</v>
      </c>
      <c r="X213" s="115">
        <v>43830</v>
      </c>
      <c r="Y213" s="153">
        <v>1092760</v>
      </c>
      <c r="Z213" s="42" t="s">
        <v>46</v>
      </c>
      <c r="AA213" s="141">
        <f t="shared" si="11"/>
        <v>1092760</v>
      </c>
      <c r="AB213" s="140" t="s">
        <v>46</v>
      </c>
      <c r="AC213" s="36"/>
      <c r="AD213" s="36" t="s">
        <v>263</v>
      </c>
      <c r="AE213" s="36" t="s">
        <v>199</v>
      </c>
      <c r="AF213" s="36"/>
      <c r="AG213" s="36"/>
      <c r="AH213" s="36" t="s">
        <v>264</v>
      </c>
      <c r="AI213" s="58" t="s">
        <v>201</v>
      </c>
      <c r="AJ213" s="58" t="s">
        <v>201</v>
      </c>
      <c r="AK213" s="58"/>
      <c r="AL213" s="56"/>
      <c r="AM213" s="56"/>
      <c r="AN213" s="40"/>
      <c r="AO213" s="40"/>
      <c r="AP213" s="40"/>
      <c r="AQ213" s="41"/>
    </row>
    <row r="214" spans="1:43" ht="51.75" customHeight="1" x14ac:dyDescent="0.25">
      <c r="A214" s="226">
        <v>2019</v>
      </c>
      <c r="B214" s="35">
        <v>157</v>
      </c>
      <c r="C214" s="36"/>
      <c r="D214" s="107" t="s">
        <v>197</v>
      </c>
      <c r="E214" s="36" t="s">
        <v>266</v>
      </c>
      <c r="F214" s="36" t="s">
        <v>266</v>
      </c>
      <c r="G214" s="36"/>
      <c r="H214" s="36"/>
      <c r="I214" s="36" t="s">
        <v>268</v>
      </c>
      <c r="J214" s="39" t="s">
        <v>207</v>
      </c>
      <c r="K214" s="125">
        <v>876</v>
      </c>
      <c r="L214" s="36" t="s">
        <v>208</v>
      </c>
      <c r="M214" s="125">
        <v>1</v>
      </c>
      <c r="N214" s="36">
        <v>34406000000</v>
      </c>
      <c r="O214" s="36" t="s">
        <v>209</v>
      </c>
      <c r="P214" s="107" t="s">
        <v>197</v>
      </c>
      <c r="Q214" s="36" t="s">
        <v>595</v>
      </c>
      <c r="R214" s="36" t="s">
        <v>222</v>
      </c>
      <c r="S214" s="36"/>
      <c r="T214" s="110" t="s">
        <v>575</v>
      </c>
      <c r="U214" s="115">
        <v>43438</v>
      </c>
      <c r="V214" s="115">
        <v>43458</v>
      </c>
      <c r="W214" s="115">
        <v>43466</v>
      </c>
      <c r="X214" s="115">
        <v>43830</v>
      </c>
      <c r="Y214" s="113">
        <v>181535.2</v>
      </c>
      <c r="Z214" s="43" t="s">
        <v>46</v>
      </c>
      <c r="AA214" s="147">
        <f t="shared" si="11"/>
        <v>181535.2</v>
      </c>
      <c r="AB214" s="39" t="s">
        <v>46</v>
      </c>
      <c r="AC214" s="36">
        <v>11</v>
      </c>
      <c r="AD214" s="36" t="s">
        <v>265</v>
      </c>
      <c r="AE214" s="36" t="s">
        <v>199</v>
      </c>
      <c r="AF214" s="36"/>
      <c r="AG214" s="36"/>
      <c r="AH214" s="36" t="s">
        <v>267</v>
      </c>
      <c r="AI214" s="36" t="s">
        <v>201</v>
      </c>
      <c r="AJ214" s="36" t="s">
        <v>201</v>
      </c>
      <c r="AK214" s="36"/>
      <c r="AL214" s="36"/>
      <c r="AM214" s="56"/>
      <c r="AN214" s="40"/>
      <c r="AO214" s="40"/>
      <c r="AP214" s="40"/>
      <c r="AQ214" s="41"/>
    </row>
    <row r="215" spans="1:43" ht="56.25" customHeight="1" x14ac:dyDescent="0.25">
      <c r="A215" s="226">
        <v>2019</v>
      </c>
      <c r="B215" s="35">
        <v>158</v>
      </c>
      <c r="C215" s="36"/>
      <c r="D215" s="107" t="s">
        <v>197</v>
      </c>
      <c r="E215" s="36" t="s">
        <v>454</v>
      </c>
      <c r="F215" s="36" t="s">
        <v>454</v>
      </c>
      <c r="G215" s="36"/>
      <c r="H215" s="36"/>
      <c r="I215" s="36" t="s">
        <v>673</v>
      </c>
      <c r="J215" s="39" t="s">
        <v>371</v>
      </c>
      <c r="K215" s="125">
        <v>876</v>
      </c>
      <c r="L215" s="36" t="s">
        <v>208</v>
      </c>
      <c r="M215" s="125">
        <v>1</v>
      </c>
      <c r="N215" s="36">
        <v>34406000000</v>
      </c>
      <c r="O215" s="36" t="s">
        <v>209</v>
      </c>
      <c r="P215" s="107" t="s">
        <v>197</v>
      </c>
      <c r="Q215" s="36" t="s">
        <v>221</v>
      </c>
      <c r="R215" s="36" t="s">
        <v>222</v>
      </c>
      <c r="S215" s="36"/>
      <c r="T215" s="110" t="s">
        <v>575</v>
      </c>
      <c r="U215" s="115">
        <v>43438</v>
      </c>
      <c r="V215" s="115">
        <v>43458</v>
      </c>
      <c r="W215" s="115">
        <v>43466</v>
      </c>
      <c r="X215" s="115">
        <v>43830</v>
      </c>
      <c r="Y215" s="153">
        <v>621110</v>
      </c>
      <c r="Z215" s="42" t="s">
        <v>46</v>
      </c>
      <c r="AA215" s="141">
        <f t="shared" si="11"/>
        <v>621110</v>
      </c>
      <c r="AB215" s="140" t="s">
        <v>46</v>
      </c>
      <c r="AC215" s="36">
        <v>4</v>
      </c>
      <c r="AD215" s="36" t="s">
        <v>456</v>
      </c>
      <c r="AE215" s="36" t="s">
        <v>343</v>
      </c>
      <c r="AF215" s="36"/>
      <c r="AG215" s="36"/>
      <c r="AH215" s="36" t="s">
        <v>457</v>
      </c>
      <c r="AI215" s="58" t="s">
        <v>201</v>
      </c>
      <c r="AJ215" s="58" t="s">
        <v>201</v>
      </c>
      <c r="AK215" s="58"/>
      <c r="AL215" s="56"/>
      <c r="AM215" s="56"/>
      <c r="AN215" s="40"/>
      <c r="AO215" s="40"/>
      <c r="AP215" s="40"/>
      <c r="AQ215" s="41"/>
    </row>
    <row r="216" spans="1:43" s="174" customFormat="1" ht="102" customHeight="1" x14ac:dyDescent="0.25">
      <c r="A216" s="227">
        <v>2019</v>
      </c>
      <c r="B216" s="159">
        <v>159</v>
      </c>
      <c r="C216" s="160"/>
      <c r="D216" s="161" t="s">
        <v>197</v>
      </c>
      <c r="E216" s="160" t="s">
        <v>453</v>
      </c>
      <c r="F216" s="160" t="s">
        <v>454</v>
      </c>
      <c r="G216" s="160"/>
      <c r="H216" s="160"/>
      <c r="I216" s="160" t="s">
        <v>576</v>
      </c>
      <c r="J216" s="162" t="s">
        <v>371</v>
      </c>
      <c r="K216" s="163">
        <v>876</v>
      </c>
      <c r="L216" s="160" t="s">
        <v>208</v>
      </c>
      <c r="M216" s="163">
        <v>1</v>
      </c>
      <c r="N216" s="160">
        <v>34406000000</v>
      </c>
      <c r="O216" s="160" t="s">
        <v>209</v>
      </c>
      <c r="P216" s="161" t="s">
        <v>197</v>
      </c>
      <c r="Q216" s="160" t="s">
        <v>221</v>
      </c>
      <c r="R216" s="160" t="s">
        <v>222</v>
      </c>
      <c r="S216" s="160"/>
      <c r="T216" s="164" t="s">
        <v>575</v>
      </c>
      <c r="U216" s="165">
        <v>43438</v>
      </c>
      <c r="V216" s="165">
        <v>43458</v>
      </c>
      <c r="W216" s="165">
        <v>43466</v>
      </c>
      <c r="X216" s="165">
        <v>43555</v>
      </c>
      <c r="Y216" s="166">
        <v>547010</v>
      </c>
      <c r="Z216" s="167" t="s">
        <v>46</v>
      </c>
      <c r="AA216" s="168">
        <f>+Y216</f>
        <v>547010</v>
      </c>
      <c r="AB216" s="169" t="s">
        <v>46</v>
      </c>
      <c r="AC216" s="160"/>
      <c r="AD216" s="160"/>
      <c r="AE216" s="160" t="s">
        <v>343</v>
      </c>
      <c r="AF216" s="160"/>
      <c r="AG216" s="160"/>
      <c r="AH216" s="160"/>
      <c r="AI216" s="170"/>
      <c r="AJ216" s="170"/>
      <c r="AK216" s="170"/>
      <c r="AL216" s="171"/>
      <c r="AM216" s="171"/>
      <c r="AN216" s="172"/>
      <c r="AO216" s="172"/>
      <c r="AP216" s="172"/>
      <c r="AQ216" s="173"/>
    </row>
    <row r="217" spans="1:43" ht="71.25" customHeight="1" x14ac:dyDescent="0.25">
      <c r="A217" s="226">
        <v>2019</v>
      </c>
      <c r="B217" s="35">
        <v>160</v>
      </c>
      <c r="C217" s="36"/>
      <c r="D217" s="107" t="s">
        <v>197</v>
      </c>
      <c r="E217" s="36" t="s">
        <v>528</v>
      </c>
      <c r="F217" s="36" t="s">
        <v>529</v>
      </c>
      <c r="G217" s="36"/>
      <c r="H217" s="36"/>
      <c r="I217" s="36" t="s">
        <v>373</v>
      </c>
      <c r="J217" s="39" t="s">
        <v>371</v>
      </c>
      <c r="K217" s="125">
        <v>876</v>
      </c>
      <c r="L217" s="36" t="s">
        <v>208</v>
      </c>
      <c r="M217" s="125">
        <v>1</v>
      </c>
      <c r="N217" s="36">
        <v>34406000000</v>
      </c>
      <c r="O217" s="36" t="s">
        <v>209</v>
      </c>
      <c r="P217" s="107" t="s">
        <v>197</v>
      </c>
      <c r="Q217" s="36" t="s">
        <v>203</v>
      </c>
      <c r="R217" s="36" t="s">
        <v>202</v>
      </c>
      <c r="S217" s="36" t="s">
        <v>378</v>
      </c>
      <c r="T217" s="110" t="s">
        <v>252</v>
      </c>
      <c r="U217" s="115">
        <v>43462</v>
      </c>
      <c r="V217" s="115">
        <v>43462</v>
      </c>
      <c r="W217" s="115">
        <v>43466</v>
      </c>
      <c r="X217" s="115">
        <v>43830</v>
      </c>
      <c r="Y217" s="153">
        <v>241200</v>
      </c>
      <c r="Z217" s="42" t="s">
        <v>46</v>
      </c>
      <c r="AA217" s="141">
        <f>+Y217</f>
        <v>241200</v>
      </c>
      <c r="AB217" s="140" t="s">
        <v>46</v>
      </c>
      <c r="AC217" s="36">
        <v>11</v>
      </c>
      <c r="AD217" s="36" t="s">
        <v>375</v>
      </c>
      <c r="AE217" s="36" t="s">
        <v>343</v>
      </c>
      <c r="AF217" s="36"/>
      <c r="AG217" s="36"/>
      <c r="AH217" s="36" t="s">
        <v>376</v>
      </c>
      <c r="AI217" s="58" t="s">
        <v>201</v>
      </c>
      <c r="AJ217" s="58" t="s">
        <v>201</v>
      </c>
      <c r="AK217" s="58"/>
      <c r="AL217" s="56"/>
      <c r="AM217" s="56"/>
      <c r="AN217" s="40"/>
      <c r="AO217" s="40"/>
      <c r="AP217" s="40"/>
      <c r="AQ217" s="41"/>
    </row>
    <row r="218" spans="1:43" ht="15" customHeight="1" x14ac:dyDescent="0.25">
      <c r="A218" s="226"/>
      <c r="B218" s="35"/>
      <c r="C218" s="36"/>
      <c r="D218" s="107"/>
      <c r="E218" s="36"/>
      <c r="F218" s="36"/>
      <c r="G218" s="36"/>
      <c r="H218" s="36"/>
      <c r="I218" s="36"/>
      <c r="J218" s="36"/>
      <c r="K218" s="109"/>
      <c r="L218" s="36"/>
      <c r="M218" s="109"/>
      <c r="N218" s="36"/>
      <c r="O218" s="36"/>
      <c r="P218" s="107"/>
      <c r="Q218" s="36"/>
      <c r="R218" s="36"/>
      <c r="S218" s="118"/>
      <c r="T218" s="111"/>
      <c r="U218" s="111"/>
      <c r="V218" s="108"/>
      <c r="W218" s="108"/>
      <c r="X218" s="108"/>
      <c r="Y218" s="57"/>
      <c r="Z218" s="39"/>
      <c r="AA218" s="120"/>
      <c r="AB218" s="58"/>
      <c r="AC218" s="36"/>
      <c r="AD218" s="36"/>
      <c r="AE218" s="36"/>
      <c r="AF218" s="36"/>
      <c r="AG218" s="36"/>
      <c r="AH218" s="36"/>
      <c r="AI218" s="58"/>
      <c r="AJ218" s="58"/>
      <c r="AK218" s="58"/>
      <c r="AL218" s="56"/>
      <c r="AM218" s="56"/>
      <c r="AN218" s="40"/>
      <c r="AO218" s="40"/>
      <c r="AP218" s="40"/>
      <c r="AQ218" s="41"/>
    </row>
    <row r="219" spans="1:43" ht="15.75" customHeight="1" thickBot="1" x14ac:dyDescent="0.3">
      <c r="A219" s="40"/>
      <c r="B219" s="35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7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57"/>
      <c r="Z219" s="38"/>
      <c r="AA219" s="57"/>
      <c r="AB219" s="57"/>
      <c r="AC219" s="36"/>
      <c r="AD219" s="36"/>
      <c r="AE219" s="36"/>
      <c r="AF219" s="36"/>
      <c r="AG219" s="36"/>
      <c r="AH219" s="36"/>
      <c r="AI219" s="58"/>
      <c r="AJ219" s="58"/>
      <c r="AK219" s="58"/>
      <c r="AL219" s="56"/>
      <c r="AM219" s="16"/>
      <c r="AN219" s="40"/>
      <c r="AO219" s="40"/>
      <c r="AP219" s="40"/>
      <c r="AQ219" s="41"/>
    </row>
    <row r="220" spans="1:43" ht="19.5" customHeight="1" thickBot="1" x14ac:dyDescent="0.3">
      <c r="A220" s="248" t="s">
        <v>59</v>
      </c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59">
        <f>SUM(Y200:Y219)</f>
        <v>104999105.40800001</v>
      </c>
      <c r="Z220" s="59">
        <f>SUM(Z200:Z219)</f>
        <v>51110216.899999991</v>
      </c>
      <c r="AA220" s="59">
        <f>SUM(AA200:AA219)</f>
        <v>25512821.637999997</v>
      </c>
      <c r="AB220" s="59">
        <f>SUM(AB200:AB219)</f>
        <v>28376066.870000005</v>
      </c>
      <c r="AC220" s="250"/>
      <c r="AD220" s="250"/>
      <c r="AE220" s="250"/>
      <c r="AF220" s="250"/>
      <c r="AG220" s="250"/>
      <c r="AH220" s="250"/>
      <c r="AI220" s="60">
        <v>0</v>
      </c>
      <c r="AJ220" s="61">
        <v>0</v>
      </c>
      <c r="AK220" s="12">
        <v>0</v>
      </c>
      <c r="AL220" s="63" t="s">
        <v>696</v>
      </c>
      <c r="AM220" s="63"/>
      <c r="AN220" s="251"/>
      <c r="AO220" s="252"/>
      <c r="AP220" s="252"/>
      <c r="AQ220" s="253"/>
    </row>
    <row r="221" spans="1:43" ht="15" customHeight="1" x14ac:dyDescent="0.25">
      <c r="P221" s="228"/>
      <c r="Q221" s="228"/>
      <c r="R221" s="228"/>
      <c r="S221" s="139"/>
      <c r="T221" s="139">
        <f>4936.62-563.087-658.38+73.5+92.95</f>
        <v>3881.6029999999992</v>
      </c>
      <c r="U221" s="139" t="s">
        <v>691</v>
      </c>
      <c r="V221" s="139"/>
      <c r="W221" s="139"/>
      <c r="X221" s="139"/>
      <c r="Y221" s="139"/>
      <c r="Z221" s="139"/>
      <c r="AA221" s="139"/>
      <c r="AB221" s="139"/>
    </row>
    <row r="222" spans="1:43" ht="15" customHeight="1" x14ac:dyDescent="0.25">
      <c r="P222" s="228"/>
      <c r="Q222" s="228"/>
      <c r="R222" s="228"/>
      <c r="S222" s="229"/>
      <c r="T222" s="139">
        <v>7402.04</v>
      </c>
      <c r="U222" s="229"/>
      <c r="V222" s="229"/>
      <c r="W222" s="229"/>
      <c r="X222" s="229"/>
      <c r="Y222" s="229"/>
      <c r="Z222" s="139"/>
      <c r="AA222" s="229"/>
      <c r="AB222" s="139"/>
      <c r="AC222" s="228"/>
      <c r="AD222" s="228"/>
      <c r="AE222" s="228"/>
      <c r="AF222" s="228"/>
      <c r="AG222" s="228"/>
      <c r="AH222" s="228"/>
    </row>
    <row r="223" spans="1:43" ht="15" customHeight="1" x14ac:dyDescent="0.25">
      <c r="P223" s="228"/>
      <c r="Q223" s="228"/>
      <c r="R223" s="228"/>
      <c r="S223" s="139"/>
      <c r="T223" s="139">
        <v>145253.481</v>
      </c>
      <c r="U223" s="139"/>
      <c r="V223" s="139"/>
      <c r="W223" s="139"/>
      <c r="X223" s="139"/>
      <c r="Y223" s="229">
        <f>+AA220+Y192+Y159-AA200</f>
        <v>202237477.01218396</v>
      </c>
      <c r="Z223" s="230"/>
      <c r="AA223" s="231"/>
      <c r="AB223" s="230"/>
      <c r="AC223" s="228"/>
      <c r="AD223" s="228"/>
      <c r="AE223" s="228"/>
      <c r="AF223" s="228"/>
      <c r="AG223" s="228"/>
      <c r="AH223" s="228"/>
    </row>
    <row r="224" spans="1:43" ht="15" customHeight="1" x14ac:dyDescent="0.25">
      <c r="P224" s="228"/>
      <c r="Q224" s="228"/>
      <c r="R224" s="228"/>
      <c r="S224" s="139"/>
      <c r="T224" s="139">
        <f>3635.32-123.95</f>
        <v>3511.3700000000003</v>
      </c>
      <c r="U224" s="139"/>
      <c r="V224" s="139"/>
      <c r="W224" s="139"/>
      <c r="X224" s="139"/>
      <c r="Y224" s="229">
        <f>+T265*1000</f>
        <v>202151409</v>
      </c>
      <c r="Z224" s="229"/>
      <c r="AA224" s="229"/>
      <c r="AB224" s="139"/>
      <c r="AC224" s="228"/>
      <c r="AD224" s="228"/>
      <c r="AE224" s="228"/>
      <c r="AF224" s="228"/>
      <c r="AG224" s="228"/>
      <c r="AH224" s="228"/>
    </row>
    <row r="225" spans="16:34" ht="15" customHeight="1" x14ac:dyDescent="0.25">
      <c r="P225" s="228"/>
      <c r="Q225" s="228"/>
      <c r="R225" s="228"/>
      <c r="S225" s="139"/>
      <c r="T225" s="139">
        <v>2019.1</v>
      </c>
      <c r="U225" s="139"/>
      <c r="V225" s="139"/>
      <c r="W225" s="139"/>
      <c r="X225" s="139"/>
      <c r="Y225" s="229">
        <f>+Y223-Y224</f>
        <v>86068.012183964252</v>
      </c>
      <c r="Z225" s="139" t="s">
        <v>689</v>
      </c>
      <c r="AA225" s="229"/>
      <c r="AB225" s="139"/>
      <c r="AC225" s="228"/>
      <c r="AD225" s="228"/>
      <c r="AE225" s="228"/>
      <c r="AF225" s="228"/>
      <c r="AG225" s="228"/>
      <c r="AH225" s="228"/>
    </row>
    <row r="226" spans="16:34" ht="15" customHeight="1" x14ac:dyDescent="0.25">
      <c r="P226" s="228"/>
      <c r="Q226" s="228"/>
      <c r="R226" s="228"/>
      <c r="S226" s="139"/>
      <c r="T226" s="139">
        <v>1092.76</v>
      </c>
      <c r="U226" s="139"/>
      <c r="V226" s="139"/>
      <c r="W226" s="139"/>
      <c r="X226" s="139"/>
      <c r="Y226" s="139"/>
      <c r="Z226" s="139"/>
      <c r="AA226" s="139"/>
      <c r="AB226" s="139"/>
      <c r="AC226" s="228"/>
      <c r="AD226" s="228"/>
      <c r="AE226" s="228"/>
      <c r="AF226" s="228"/>
      <c r="AG226" s="228"/>
      <c r="AH226" s="228"/>
    </row>
    <row r="227" spans="16:34" ht="15" customHeight="1" x14ac:dyDescent="0.25">
      <c r="P227" s="228"/>
      <c r="Q227" s="228"/>
      <c r="R227" s="228"/>
      <c r="S227" s="139"/>
      <c r="T227" s="139">
        <v>181.535</v>
      </c>
      <c r="U227" s="139"/>
      <c r="V227" s="139"/>
      <c r="W227" s="139"/>
      <c r="X227" s="139"/>
      <c r="Y227" s="139"/>
      <c r="Z227" s="139"/>
      <c r="AA227" s="139"/>
      <c r="AB227" s="139"/>
      <c r="AC227" s="228"/>
      <c r="AD227" s="228"/>
      <c r="AE227" s="228"/>
      <c r="AF227" s="228"/>
      <c r="AG227" s="228"/>
      <c r="AH227" s="228"/>
    </row>
    <row r="228" spans="16:34" ht="15" customHeight="1" x14ac:dyDescent="0.25">
      <c r="P228" s="228"/>
      <c r="Q228" s="228"/>
      <c r="R228" s="228"/>
      <c r="S228" s="139"/>
      <c r="T228" s="139">
        <v>236.85</v>
      </c>
      <c r="U228" s="139"/>
      <c r="V228" s="139"/>
      <c r="W228" s="139"/>
      <c r="X228" s="139"/>
      <c r="Y228" s="139"/>
      <c r="Z228" s="139"/>
      <c r="AA228" s="139"/>
      <c r="AB228" s="139"/>
      <c r="AC228" s="228"/>
      <c r="AD228" s="228"/>
      <c r="AE228" s="228"/>
      <c r="AF228" s="228"/>
      <c r="AG228" s="228"/>
      <c r="AH228" s="228"/>
    </row>
    <row r="229" spans="16:34" ht="15" customHeight="1" x14ac:dyDescent="0.25">
      <c r="P229" s="228"/>
      <c r="Q229" s="228"/>
      <c r="R229" s="228"/>
      <c r="S229" s="139"/>
      <c r="T229" s="139">
        <v>2125.84</v>
      </c>
      <c r="U229" s="139"/>
      <c r="V229" s="139"/>
      <c r="W229" s="139"/>
      <c r="X229" s="139"/>
      <c r="Y229" s="139"/>
      <c r="Z229" s="139"/>
      <c r="AA229" s="139"/>
      <c r="AB229" s="139"/>
      <c r="AC229" s="228"/>
      <c r="AD229" s="228"/>
      <c r="AE229" s="228"/>
      <c r="AF229" s="228"/>
      <c r="AG229" s="228"/>
      <c r="AH229" s="228"/>
    </row>
    <row r="230" spans="16:34" ht="15" customHeight="1" x14ac:dyDescent="0.25">
      <c r="P230" s="228"/>
      <c r="Q230" s="228"/>
      <c r="R230" s="228"/>
      <c r="S230" s="139"/>
      <c r="T230" s="139">
        <v>444.36</v>
      </c>
      <c r="U230" s="139"/>
      <c r="V230" s="139"/>
      <c r="W230" s="139"/>
      <c r="X230" s="139"/>
      <c r="Y230" s="139"/>
      <c r="Z230" s="139"/>
      <c r="AA230" s="139"/>
      <c r="AB230" s="139"/>
      <c r="AC230" s="228"/>
      <c r="AD230" s="228"/>
      <c r="AE230" s="228"/>
      <c r="AF230" s="228"/>
      <c r="AG230" s="228"/>
      <c r="AH230" s="228"/>
    </row>
    <row r="231" spans="16:34" ht="15" customHeight="1" x14ac:dyDescent="0.25">
      <c r="P231" s="228"/>
      <c r="Q231" s="228"/>
      <c r="R231" s="228"/>
      <c r="S231" s="139"/>
      <c r="T231" s="139">
        <v>53</v>
      </c>
      <c r="U231" s="139"/>
      <c r="V231" s="139"/>
      <c r="W231" s="139"/>
      <c r="X231" s="139"/>
      <c r="Y231" s="139"/>
      <c r="Z231" s="139"/>
      <c r="AA231" s="139"/>
      <c r="AB231" s="139"/>
      <c r="AC231" s="228"/>
      <c r="AD231" s="228"/>
      <c r="AE231" s="228"/>
      <c r="AF231" s="228"/>
      <c r="AG231" s="228"/>
      <c r="AH231" s="228"/>
    </row>
    <row r="232" spans="16:34" ht="15" customHeight="1" x14ac:dyDescent="0.25">
      <c r="P232" s="228"/>
      <c r="Q232" s="228"/>
      <c r="R232" s="228"/>
      <c r="S232" s="139"/>
      <c r="T232" s="139">
        <v>19.2</v>
      </c>
      <c r="U232" s="139"/>
      <c r="V232" s="139"/>
      <c r="W232" s="139"/>
      <c r="X232" s="139"/>
      <c r="Y232" s="139"/>
      <c r="Z232" s="139"/>
      <c r="AA232" s="139"/>
      <c r="AB232" s="139"/>
      <c r="AC232" s="228"/>
      <c r="AD232" s="228"/>
      <c r="AE232" s="228"/>
      <c r="AF232" s="228"/>
      <c r="AG232" s="228"/>
      <c r="AH232" s="228"/>
    </row>
    <row r="233" spans="16:34" ht="15" customHeight="1" x14ac:dyDescent="0.25">
      <c r="P233" s="228"/>
      <c r="Q233" s="228"/>
      <c r="R233" s="228"/>
      <c r="S233" s="139"/>
      <c r="T233" s="139">
        <v>227</v>
      </c>
      <c r="U233" s="139"/>
      <c r="V233" s="139"/>
      <c r="W233" s="139"/>
      <c r="X233" s="139"/>
      <c r="Y233" s="139"/>
      <c r="Z233" s="139"/>
      <c r="AA233" s="139"/>
      <c r="AB233" s="139"/>
      <c r="AC233" s="228"/>
      <c r="AD233" s="228"/>
      <c r="AE233" s="228"/>
      <c r="AF233" s="228"/>
      <c r="AG233" s="228"/>
      <c r="AH233" s="228"/>
    </row>
    <row r="234" spans="16:34" ht="15" customHeight="1" x14ac:dyDescent="0.25">
      <c r="P234" s="228"/>
      <c r="Q234" s="228"/>
      <c r="R234" s="228"/>
      <c r="S234" s="139"/>
      <c r="T234" s="139">
        <v>384</v>
      </c>
      <c r="U234" s="139"/>
      <c r="V234" s="139"/>
      <c r="W234" s="139"/>
      <c r="X234" s="139"/>
      <c r="Y234" s="139"/>
      <c r="Z234" s="139"/>
      <c r="AA234" s="139"/>
      <c r="AB234" s="139"/>
      <c r="AC234" s="228"/>
      <c r="AD234" s="228"/>
      <c r="AE234" s="228"/>
      <c r="AF234" s="228"/>
      <c r="AG234" s="228"/>
      <c r="AH234" s="228"/>
    </row>
    <row r="235" spans="16:34" ht="15" customHeight="1" x14ac:dyDescent="0.25">
      <c r="P235" s="228"/>
      <c r="Q235" s="228"/>
      <c r="R235" s="228"/>
      <c r="S235" s="139"/>
      <c r="T235" s="139">
        <v>5502.77</v>
      </c>
      <c r="U235" s="139"/>
      <c r="V235" s="139"/>
      <c r="W235" s="139"/>
      <c r="X235" s="139"/>
      <c r="Y235" s="139"/>
      <c r="Z235" s="139"/>
      <c r="AA235" s="139"/>
      <c r="AB235" s="139"/>
      <c r="AC235" s="228"/>
      <c r="AD235" s="228"/>
      <c r="AE235" s="228"/>
      <c r="AF235" s="228"/>
      <c r="AG235" s="228"/>
      <c r="AH235" s="228"/>
    </row>
    <row r="236" spans="16:34" ht="15" customHeight="1" x14ac:dyDescent="0.25">
      <c r="P236" s="228"/>
      <c r="Q236" s="228"/>
      <c r="R236" s="228"/>
      <c r="S236" s="139"/>
      <c r="T236" s="139">
        <v>16.8</v>
      </c>
      <c r="U236" s="139"/>
      <c r="V236" s="139"/>
      <c r="W236" s="139"/>
      <c r="X236" s="139"/>
      <c r="Y236" s="139"/>
      <c r="Z236" s="139"/>
      <c r="AA236" s="139"/>
      <c r="AB236" s="139"/>
      <c r="AC236" s="228"/>
      <c r="AD236" s="228"/>
      <c r="AE236" s="228"/>
      <c r="AF236" s="228"/>
      <c r="AG236" s="228"/>
      <c r="AH236" s="228"/>
    </row>
    <row r="237" spans="16:34" ht="15" customHeight="1" x14ac:dyDescent="0.25">
      <c r="P237" s="228"/>
      <c r="Q237" s="228"/>
      <c r="R237" s="228"/>
      <c r="S237" s="139"/>
      <c r="T237" s="139">
        <v>119</v>
      </c>
      <c r="U237" s="139"/>
      <c r="V237" s="139"/>
      <c r="W237" s="139"/>
      <c r="X237" s="139"/>
      <c r="Y237" s="139"/>
      <c r="Z237" s="139"/>
      <c r="AA237" s="139"/>
      <c r="AB237" s="139"/>
      <c r="AC237" s="228"/>
      <c r="AD237" s="228"/>
      <c r="AE237" s="228"/>
      <c r="AF237" s="228"/>
      <c r="AG237" s="228"/>
      <c r="AH237" s="228"/>
    </row>
    <row r="238" spans="16:34" ht="15" customHeight="1" x14ac:dyDescent="0.25">
      <c r="P238" s="228"/>
      <c r="Q238" s="228"/>
      <c r="R238" s="228"/>
      <c r="S238" s="139"/>
      <c r="T238" s="139">
        <v>120</v>
      </c>
      <c r="U238" s="139"/>
      <c r="V238" s="139"/>
      <c r="W238" s="139"/>
      <c r="X238" s="139"/>
      <c r="Y238" s="139"/>
      <c r="Z238" s="139"/>
      <c r="AA238" s="139"/>
      <c r="AB238" s="139"/>
      <c r="AC238" s="228"/>
      <c r="AD238" s="228"/>
      <c r="AE238" s="228"/>
      <c r="AF238" s="228"/>
      <c r="AG238" s="228"/>
      <c r="AH238" s="228"/>
    </row>
    <row r="239" spans="16:34" ht="15" customHeight="1" x14ac:dyDescent="0.25">
      <c r="P239" s="228"/>
      <c r="Q239" s="228"/>
      <c r="R239" s="228"/>
      <c r="S239" s="139"/>
      <c r="T239" s="139">
        <v>119.02</v>
      </c>
      <c r="U239" s="139"/>
      <c r="V239" s="139"/>
      <c r="W239" s="139"/>
      <c r="X239" s="139"/>
      <c r="Y239" s="139"/>
      <c r="Z239" s="139"/>
      <c r="AA239" s="139"/>
      <c r="AB239" s="139"/>
      <c r="AC239" s="228"/>
      <c r="AD239" s="228"/>
      <c r="AE239" s="228"/>
      <c r="AF239" s="228"/>
      <c r="AG239" s="228"/>
      <c r="AH239" s="228"/>
    </row>
    <row r="240" spans="16:34" ht="15" customHeight="1" x14ac:dyDescent="0.25">
      <c r="P240" s="228"/>
      <c r="Q240" s="228"/>
      <c r="R240" s="228"/>
      <c r="S240" s="139"/>
      <c r="T240" s="139">
        <v>295.52</v>
      </c>
      <c r="U240" s="139"/>
      <c r="V240" s="139"/>
      <c r="W240" s="139"/>
      <c r="X240" s="139"/>
      <c r="Y240" s="139"/>
      <c r="Z240" s="139"/>
      <c r="AA240" s="139"/>
      <c r="AB240" s="139"/>
      <c r="AC240" s="228"/>
      <c r="AD240" s="228"/>
      <c r="AE240" s="228"/>
      <c r="AF240" s="228"/>
      <c r="AG240" s="228"/>
      <c r="AH240" s="228"/>
    </row>
    <row r="241" spans="16:34" ht="15" customHeight="1" x14ac:dyDescent="0.25">
      <c r="P241" s="228"/>
      <c r="Q241" s="228"/>
      <c r="R241" s="228"/>
      <c r="S241" s="139"/>
      <c r="T241" s="139">
        <v>743.8</v>
      </c>
      <c r="U241" s="139"/>
      <c r="V241" s="139"/>
      <c r="W241" s="139"/>
      <c r="X241" s="139"/>
      <c r="Y241" s="139"/>
      <c r="Z241" s="139"/>
      <c r="AA241" s="139"/>
      <c r="AB241" s="139"/>
      <c r="AC241" s="228"/>
      <c r="AD241" s="228"/>
      <c r="AE241" s="228"/>
      <c r="AF241" s="228"/>
      <c r="AG241" s="228"/>
      <c r="AH241" s="228"/>
    </row>
    <row r="242" spans="16:34" ht="15" customHeight="1" x14ac:dyDescent="0.25">
      <c r="P242" s="228"/>
      <c r="Q242" s="228"/>
      <c r="R242" s="228"/>
      <c r="S242" s="139"/>
      <c r="T242" s="139">
        <v>771.64</v>
      </c>
      <c r="U242" s="139"/>
      <c r="V242" s="139"/>
      <c r="W242" s="139"/>
      <c r="X242" s="139"/>
      <c r="Y242" s="139"/>
      <c r="Z242" s="139"/>
      <c r="AA242" s="139"/>
      <c r="AB242" s="139"/>
      <c r="AC242" s="228"/>
      <c r="AD242" s="228"/>
      <c r="AE242" s="228"/>
      <c r="AF242" s="228"/>
      <c r="AG242" s="228"/>
      <c r="AH242" s="228"/>
    </row>
    <row r="243" spans="16:34" ht="15" customHeight="1" x14ac:dyDescent="0.25">
      <c r="P243" s="228"/>
      <c r="Q243" s="228"/>
      <c r="R243" s="228"/>
      <c r="S243" s="139"/>
      <c r="T243" s="139">
        <v>349.91</v>
      </c>
      <c r="U243" s="139"/>
      <c r="V243" s="139"/>
      <c r="W243" s="139"/>
      <c r="X243" s="139"/>
      <c r="Y243" s="139"/>
      <c r="Z243" s="139"/>
      <c r="AA243" s="139"/>
      <c r="AB243" s="139"/>
      <c r="AC243" s="228"/>
      <c r="AD243" s="228"/>
      <c r="AE243" s="228"/>
      <c r="AF243" s="228"/>
      <c r="AG243" s="228"/>
      <c r="AH243" s="228"/>
    </row>
    <row r="244" spans="16:34" ht="15" customHeight="1" x14ac:dyDescent="0.25">
      <c r="P244" s="228"/>
      <c r="Q244" s="228"/>
      <c r="R244" s="228"/>
      <c r="S244" s="139"/>
      <c r="T244" s="139">
        <v>57.6</v>
      </c>
      <c r="U244" s="139"/>
      <c r="V244" s="139"/>
      <c r="W244" s="139"/>
      <c r="X244" s="139"/>
      <c r="Y244" s="139"/>
      <c r="Z244" s="139"/>
      <c r="AA244" s="139"/>
      <c r="AB244" s="139"/>
      <c r="AC244" s="228"/>
      <c r="AD244" s="228"/>
      <c r="AE244" s="228"/>
      <c r="AF244" s="228"/>
      <c r="AG244" s="228"/>
      <c r="AH244" s="228"/>
    </row>
    <row r="245" spans="16:34" ht="15" customHeight="1" x14ac:dyDescent="0.25">
      <c r="P245" s="228"/>
      <c r="Q245" s="228"/>
      <c r="R245" s="228"/>
      <c r="S245" s="139"/>
      <c r="T245" s="139">
        <v>55.12</v>
      </c>
      <c r="U245" s="139"/>
      <c r="V245" s="139"/>
      <c r="W245" s="139"/>
      <c r="X245" s="139"/>
      <c r="Y245" s="139"/>
      <c r="Z245" s="139"/>
      <c r="AA245" s="139"/>
      <c r="AB245" s="139"/>
      <c r="AC245" s="228"/>
      <c r="AD245" s="228"/>
      <c r="AE245" s="228"/>
      <c r="AF245" s="228"/>
      <c r="AG245" s="228"/>
      <c r="AH245" s="228"/>
    </row>
    <row r="246" spans="16:34" ht="15" customHeight="1" x14ac:dyDescent="0.25">
      <c r="P246" s="228"/>
      <c r="Q246" s="228"/>
      <c r="R246" s="228"/>
      <c r="S246" s="139"/>
      <c r="T246" s="139">
        <v>120</v>
      </c>
      <c r="U246" s="139"/>
      <c r="V246" s="139"/>
      <c r="W246" s="139"/>
      <c r="X246" s="139"/>
      <c r="Y246" s="139"/>
      <c r="Z246" s="139"/>
      <c r="AA246" s="139"/>
      <c r="AB246" s="139"/>
      <c r="AC246" s="228"/>
      <c r="AD246" s="228"/>
      <c r="AE246" s="228"/>
      <c r="AF246" s="228"/>
      <c r="AG246" s="228"/>
      <c r="AH246" s="228"/>
    </row>
    <row r="247" spans="16:34" ht="15" customHeight="1" x14ac:dyDescent="0.25">
      <c r="P247" s="228"/>
      <c r="Q247" s="228"/>
      <c r="R247" s="228"/>
      <c r="S247" s="139"/>
      <c r="T247" s="139">
        <v>447.48</v>
      </c>
      <c r="U247" s="139"/>
      <c r="V247" s="139"/>
      <c r="W247" s="139"/>
      <c r="X247" s="139"/>
      <c r="Y247" s="139"/>
      <c r="Z247" s="139"/>
      <c r="AA247" s="139"/>
      <c r="AB247" s="139"/>
      <c r="AC247" s="228"/>
      <c r="AD247" s="228"/>
      <c r="AE247" s="228"/>
      <c r="AF247" s="228"/>
      <c r="AG247" s="228"/>
      <c r="AH247" s="228"/>
    </row>
    <row r="248" spans="16:34" ht="15" customHeight="1" x14ac:dyDescent="0.25">
      <c r="P248" s="228"/>
      <c r="Q248" s="228"/>
      <c r="R248" s="228"/>
      <c r="S248" s="139"/>
      <c r="T248" s="139">
        <v>12</v>
      </c>
      <c r="U248" s="139"/>
      <c r="V248" s="139"/>
      <c r="W248" s="139"/>
      <c r="X248" s="139"/>
      <c r="Y248" s="139"/>
      <c r="Z248" s="139"/>
      <c r="AA248" s="139"/>
      <c r="AB248" s="139"/>
      <c r="AC248" s="228"/>
      <c r="AD248" s="228"/>
      <c r="AE248" s="228"/>
      <c r="AF248" s="228"/>
      <c r="AG248" s="228"/>
      <c r="AH248" s="228"/>
    </row>
    <row r="249" spans="16:34" ht="15" customHeight="1" x14ac:dyDescent="0.25">
      <c r="P249" s="228"/>
      <c r="Q249" s="228"/>
      <c r="R249" s="228"/>
      <c r="S249" s="139"/>
      <c r="T249" s="139">
        <v>484.33</v>
      </c>
      <c r="U249" s="139"/>
      <c r="V249" s="139"/>
      <c r="W249" s="139"/>
      <c r="X249" s="139"/>
      <c r="Y249" s="139"/>
      <c r="Z249" s="139"/>
      <c r="AA249" s="139"/>
      <c r="AB249" s="139"/>
      <c r="AC249" s="228"/>
      <c r="AD249" s="228"/>
      <c r="AE249" s="228"/>
      <c r="AF249" s="228"/>
      <c r="AG249" s="228"/>
      <c r="AH249" s="228"/>
    </row>
    <row r="250" spans="16:34" ht="15" customHeight="1" x14ac:dyDescent="0.25">
      <c r="P250" s="228"/>
      <c r="Q250" s="228"/>
      <c r="R250" s="228"/>
      <c r="S250" s="139"/>
      <c r="T250" s="139">
        <v>244.78</v>
      </c>
      <c r="U250" s="139"/>
      <c r="V250" s="139"/>
      <c r="W250" s="139"/>
      <c r="X250" s="139"/>
      <c r="Y250" s="139"/>
      <c r="Z250" s="139"/>
      <c r="AA250" s="139"/>
      <c r="AB250" s="139"/>
      <c r="AC250" s="228"/>
      <c r="AD250" s="228"/>
      <c r="AE250" s="228"/>
      <c r="AF250" s="228"/>
      <c r="AG250" s="228"/>
      <c r="AH250" s="228"/>
    </row>
    <row r="251" spans="16:34" ht="15" customHeight="1" x14ac:dyDescent="0.25">
      <c r="P251" s="228"/>
      <c r="Q251" s="228"/>
      <c r="R251" s="228"/>
      <c r="S251" s="139"/>
      <c r="T251" s="139">
        <v>120</v>
      </c>
      <c r="U251" s="139"/>
      <c r="V251" s="139"/>
      <c r="W251" s="139"/>
      <c r="X251" s="139"/>
      <c r="Y251" s="139"/>
      <c r="Z251" s="139"/>
      <c r="AA251" s="139"/>
      <c r="AB251" s="139"/>
      <c r="AC251" s="228"/>
      <c r="AD251" s="228"/>
      <c r="AE251" s="228"/>
      <c r="AF251" s="228"/>
      <c r="AG251" s="228"/>
      <c r="AH251" s="228"/>
    </row>
    <row r="252" spans="16:34" ht="15" customHeight="1" x14ac:dyDescent="0.25">
      <c r="P252" s="228"/>
      <c r="Q252" s="228"/>
      <c r="R252" s="228"/>
      <c r="S252" s="139"/>
      <c r="T252" s="139">
        <v>150</v>
      </c>
      <c r="U252" s="139"/>
      <c r="V252" s="139"/>
      <c r="W252" s="139"/>
      <c r="X252" s="139"/>
      <c r="Y252" s="139"/>
      <c r="Z252" s="139"/>
      <c r="AA252" s="139"/>
      <c r="AB252" s="139"/>
      <c r="AC252" s="228"/>
      <c r="AD252" s="228"/>
      <c r="AE252" s="228"/>
      <c r="AF252" s="228"/>
      <c r="AG252" s="228"/>
      <c r="AH252" s="228"/>
    </row>
    <row r="253" spans="16:34" ht="15" customHeight="1" x14ac:dyDescent="0.25">
      <c r="P253" s="228"/>
      <c r="Q253" s="228"/>
      <c r="R253" s="228"/>
      <c r="S253" s="139"/>
      <c r="T253" s="139">
        <v>630.53</v>
      </c>
      <c r="U253" s="139"/>
      <c r="V253" s="139"/>
      <c r="W253" s="139"/>
      <c r="X253" s="139"/>
      <c r="Y253" s="139"/>
      <c r="Z253" s="139"/>
      <c r="AA253" s="139"/>
      <c r="AB253" s="139"/>
      <c r="AC253" s="228"/>
      <c r="AD253" s="228"/>
      <c r="AE253" s="228"/>
      <c r="AF253" s="228"/>
      <c r="AG253" s="228"/>
      <c r="AH253" s="228"/>
    </row>
    <row r="254" spans="16:34" ht="15" customHeight="1" x14ac:dyDescent="0.25">
      <c r="P254" s="228"/>
      <c r="Q254" s="228"/>
      <c r="R254" s="228"/>
      <c r="S254" s="139"/>
      <c r="T254" s="139">
        <v>159.6</v>
      </c>
      <c r="U254" s="139"/>
      <c r="V254" s="139"/>
      <c r="W254" s="139"/>
      <c r="X254" s="139"/>
      <c r="Y254" s="139"/>
      <c r="Z254" s="139"/>
      <c r="AA254" s="139"/>
      <c r="AB254" s="139"/>
      <c r="AC254" s="228"/>
      <c r="AD254" s="228"/>
      <c r="AE254" s="228"/>
      <c r="AF254" s="228"/>
      <c r="AG254" s="228"/>
      <c r="AH254" s="228"/>
    </row>
    <row r="255" spans="16:34" ht="15" customHeight="1" x14ac:dyDescent="0.25">
      <c r="P255" s="228"/>
      <c r="Q255" s="228"/>
      <c r="R255" s="228"/>
      <c r="S255" s="139"/>
      <c r="T255" s="139">
        <v>128.88</v>
      </c>
      <c r="U255" s="139"/>
      <c r="V255" s="139"/>
      <c r="W255" s="139"/>
      <c r="X255" s="139"/>
      <c r="Y255" s="139"/>
      <c r="Z255" s="139"/>
      <c r="AA255" s="139"/>
      <c r="AB255" s="139"/>
      <c r="AC255" s="228"/>
      <c r="AD255" s="228"/>
      <c r="AE255" s="228"/>
      <c r="AF255" s="228"/>
      <c r="AG255" s="228"/>
      <c r="AH255" s="228"/>
    </row>
    <row r="256" spans="16:34" ht="15" customHeight="1" x14ac:dyDescent="0.25">
      <c r="P256" s="228"/>
      <c r="Q256" s="228"/>
      <c r="R256" s="228"/>
      <c r="S256" s="139"/>
      <c r="T256" s="139">
        <v>159.72</v>
      </c>
      <c r="U256" s="139"/>
      <c r="V256" s="139"/>
      <c r="W256" s="139"/>
      <c r="X256" s="139"/>
      <c r="Y256" s="139"/>
      <c r="Z256" s="139"/>
      <c r="AA256" s="139"/>
      <c r="AB256" s="139"/>
      <c r="AC256" s="228"/>
      <c r="AD256" s="228"/>
      <c r="AE256" s="228"/>
      <c r="AF256" s="228"/>
      <c r="AG256" s="228"/>
      <c r="AH256" s="228"/>
    </row>
    <row r="257" spans="16:34" ht="15" customHeight="1" x14ac:dyDescent="0.25">
      <c r="P257" s="228"/>
      <c r="Q257" s="228"/>
      <c r="R257" s="228"/>
      <c r="S257" s="139"/>
      <c r="T257" s="139">
        <f>30.8+59</f>
        <v>89.8</v>
      </c>
      <c r="U257" s="139"/>
      <c r="V257" s="139"/>
      <c r="W257" s="139"/>
      <c r="X257" s="139"/>
      <c r="Y257" s="139"/>
      <c r="Z257" s="139"/>
      <c r="AA257" s="139"/>
      <c r="AB257" s="139"/>
      <c r="AC257" s="228"/>
      <c r="AD257" s="228"/>
      <c r="AE257" s="228"/>
      <c r="AF257" s="228"/>
      <c r="AG257" s="228"/>
      <c r="AH257" s="228"/>
    </row>
    <row r="258" spans="16:34" ht="15" customHeight="1" x14ac:dyDescent="0.25">
      <c r="P258" s="228"/>
      <c r="Q258" s="228"/>
      <c r="R258" s="228"/>
      <c r="S258" s="139"/>
      <c r="T258" s="139">
        <v>2018.51</v>
      </c>
      <c r="U258" s="139"/>
      <c r="V258" s="139"/>
      <c r="W258" s="139"/>
      <c r="X258" s="139"/>
      <c r="Y258" s="139"/>
      <c r="Z258" s="139"/>
      <c r="AA258" s="139"/>
      <c r="AB258" s="139"/>
      <c r="AC258" s="228"/>
      <c r="AD258" s="228"/>
      <c r="AE258" s="228"/>
      <c r="AF258" s="228"/>
      <c r="AG258" s="228"/>
      <c r="AH258" s="228"/>
    </row>
    <row r="259" spans="16:34" ht="15" customHeight="1" x14ac:dyDescent="0.25">
      <c r="P259" s="228"/>
      <c r="Q259" s="228"/>
      <c r="R259" s="228"/>
      <c r="S259" s="139"/>
      <c r="T259" s="139">
        <v>21640.240000000002</v>
      </c>
      <c r="U259" s="139"/>
      <c r="V259" s="139"/>
      <c r="W259" s="139"/>
      <c r="X259" s="139"/>
      <c r="Y259" s="139"/>
      <c r="Z259" s="139"/>
      <c r="AA259" s="139"/>
      <c r="AB259" s="139"/>
      <c r="AC259" s="228"/>
      <c r="AD259" s="228"/>
      <c r="AE259" s="228"/>
      <c r="AF259" s="228"/>
      <c r="AG259" s="228"/>
      <c r="AH259" s="228"/>
    </row>
    <row r="260" spans="16:34" ht="15" customHeight="1" x14ac:dyDescent="0.25">
      <c r="P260" s="228"/>
      <c r="Q260" s="228"/>
      <c r="R260" s="228"/>
      <c r="S260" s="139"/>
      <c r="T260" s="139">
        <v>343.44</v>
      </c>
      <c r="U260" s="139"/>
      <c r="V260" s="139"/>
      <c r="W260" s="139"/>
      <c r="X260" s="139"/>
      <c r="Y260" s="139"/>
      <c r="Z260" s="139"/>
      <c r="AA260" s="139"/>
      <c r="AB260" s="139"/>
      <c r="AC260" s="228"/>
      <c r="AD260" s="228"/>
      <c r="AE260" s="228"/>
      <c r="AF260" s="228"/>
      <c r="AG260" s="228"/>
      <c r="AH260" s="228"/>
    </row>
    <row r="261" spans="16:34" ht="15" customHeight="1" x14ac:dyDescent="0.25">
      <c r="P261" s="228"/>
      <c r="Q261" s="228"/>
      <c r="R261" s="228"/>
      <c r="S261" s="139"/>
      <c r="T261" s="139">
        <v>86.08</v>
      </c>
      <c r="U261" s="139"/>
      <c r="V261" s="139"/>
      <c r="W261" s="139"/>
      <c r="X261" s="139"/>
      <c r="Y261" s="139"/>
      <c r="Z261" s="139"/>
      <c r="AA261" s="139"/>
      <c r="AB261" s="139"/>
      <c r="AC261" s="228"/>
      <c r="AD261" s="228"/>
      <c r="AE261" s="228"/>
      <c r="AF261" s="228"/>
      <c r="AG261" s="228"/>
      <c r="AH261" s="228"/>
    </row>
    <row r="262" spans="16:34" ht="15" customHeight="1" x14ac:dyDescent="0.25">
      <c r="P262" s="228"/>
      <c r="Q262" s="228"/>
      <c r="R262" s="228"/>
      <c r="S262" s="139"/>
      <c r="T262" s="139">
        <v>87.1</v>
      </c>
      <c r="U262" s="139"/>
      <c r="V262" s="139"/>
      <c r="W262" s="139"/>
      <c r="X262" s="139"/>
      <c r="Y262" s="139"/>
      <c r="Z262" s="139"/>
      <c r="AA262" s="139"/>
      <c r="AB262" s="139"/>
      <c r="AC262" s="228"/>
      <c r="AD262" s="228"/>
      <c r="AE262" s="228"/>
      <c r="AF262" s="228"/>
      <c r="AG262" s="228"/>
      <c r="AH262" s="228"/>
    </row>
    <row r="263" spans="16:34" ht="15" customHeight="1" x14ac:dyDescent="0.25">
      <c r="P263" s="228"/>
      <c r="Q263" s="228"/>
      <c r="R263" s="228"/>
      <c r="S263" s="139"/>
      <c r="T263" s="139">
        <v>101.6</v>
      </c>
      <c r="U263" s="139"/>
      <c r="V263" s="139"/>
      <c r="W263" s="139"/>
      <c r="X263" s="139"/>
      <c r="Y263" s="139"/>
      <c r="Z263" s="139"/>
      <c r="AA263" s="139"/>
      <c r="AB263" s="139"/>
      <c r="AC263" s="228"/>
      <c r="AD263" s="228"/>
      <c r="AE263" s="228"/>
      <c r="AF263" s="228"/>
      <c r="AG263" s="228"/>
      <c r="AH263" s="228"/>
    </row>
    <row r="264" spans="16:34" ht="15" customHeight="1" x14ac:dyDescent="0.25">
      <c r="P264" s="228"/>
      <c r="Q264" s="228"/>
      <c r="R264" s="228"/>
      <c r="S264" s="139"/>
      <c r="T264" s="139">
        <v>144</v>
      </c>
      <c r="U264" s="139"/>
      <c r="V264" s="139"/>
      <c r="W264" s="139"/>
      <c r="X264" s="139"/>
      <c r="Y264" s="139"/>
      <c r="Z264" s="139"/>
      <c r="AA264" s="139"/>
      <c r="AB264" s="139"/>
      <c r="AC264" s="228"/>
      <c r="AD264" s="228"/>
      <c r="AE264" s="228"/>
      <c r="AF264" s="228"/>
      <c r="AG264" s="228"/>
      <c r="AH264" s="228"/>
    </row>
    <row r="265" spans="16:34" ht="15" customHeight="1" x14ac:dyDescent="0.25">
      <c r="P265" s="228"/>
      <c r="Q265" s="228"/>
      <c r="R265" s="228"/>
      <c r="S265" s="139"/>
      <c r="T265" s="232">
        <f>SUM(T221:T264)</f>
        <v>202151.40899999999</v>
      </c>
      <c r="U265" s="139"/>
      <c r="V265" s="139"/>
      <c r="W265" s="139"/>
      <c r="X265" s="139"/>
      <c r="Y265" s="139"/>
      <c r="Z265" s="139"/>
      <c r="AA265" s="139"/>
      <c r="AB265" s="139"/>
      <c r="AC265" s="228"/>
      <c r="AD265" s="228"/>
      <c r="AE265" s="228"/>
      <c r="AF265" s="228"/>
      <c r="AG265" s="228"/>
      <c r="AH265" s="228"/>
    </row>
    <row r="266" spans="16:34" ht="15" customHeight="1" x14ac:dyDescent="0.25"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</row>
    <row r="267" spans="16:34" ht="15" customHeight="1" x14ac:dyDescent="0.25"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</row>
    <row r="268" spans="16:34" ht="15" customHeight="1" x14ac:dyDescent="0.25"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</row>
    <row r="269" spans="16:34" ht="15" customHeight="1" x14ac:dyDescent="0.25"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</row>
    <row r="270" spans="16:34" ht="15" customHeight="1" x14ac:dyDescent="0.25"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</row>
    <row r="271" spans="16:34" ht="15" customHeight="1" x14ac:dyDescent="0.25"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</row>
    <row r="272" spans="16:34" ht="15" customHeight="1" x14ac:dyDescent="0.25"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</row>
    <row r="273" spans="18:28" ht="15" customHeight="1" x14ac:dyDescent="0.25"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</row>
    <row r="274" spans="18:28" ht="15" customHeight="1" x14ac:dyDescent="0.25"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</row>
    <row r="275" spans="18:28" ht="15" customHeight="1" x14ac:dyDescent="0.25"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</row>
    <row r="276" spans="18:28" ht="15" customHeight="1" x14ac:dyDescent="0.25"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</row>
    <row r="277" spans="18:28" ht="15" customHeight="1" x14ac:dyDescent="0.25"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</row>
    <row r="278" spans="18:28" ht="15" customHeight="1" x14ac:dyDescent="0.25"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</row>
  </sheetData>
  <autoFilter ref="A23:AQ265"/>
  <sortState ref="A29:AQ43">
    <sortCondition ref="U29:U43" customList="29.01.2019,05.02.2019,07.02.2019,11.02.2019,Февраль 2019,04.03.2019"/>
  </sortState>
  <mergeCells count="103">
    <mergeCell ref="AM4:AP4"/>
    <mergeCell ref="AM5:AP5"/>
    <mergeCell ref="AM6:AP6"/>
    <mergeCell ref="AM7:AP7"/>
    <mergeCell ref="AM8:AP8"/>
    <mergeCell ref="B4:AH4"/>
    <mergeCell ref="A16:A22"/>
    <mergeCell ref="B16:B22"/>
    <mergeCell ref="C16:C22"/>
    <mergeCell ref="D16:D22"/>
    <mergeCell ref="E16:E22"/>
    <mergeCell ref="F16:F22"/>
    <mergeCell ref="B5:F5"/>
    <mergeCell ref="B6:F6"/>
    <mergeCell ref="B7:F7"/>
    <mergeCell ref="B8:F8"/>
    <mergeCell ref="B9:F9"/>
    <mergeCell ref="B10:F10"/>
    <mergeCell ref="G16:G22"/>
    <mergeCell ref="H16:H22"/>
    <mergeCell ref="I16:I22"/>
    <mergeCell ref="J16:J22"/>
    <mergeCell ref="K16:L18"/>
    <mergeCell ref="M16:M22"/>
    <mergeCell ref="B11:F11"/>
    <mergeCell ref="B12:F12"/>
    <mergeCell ref="B13:F13"/>
    <mergeCell ref="Z16:AB18"/>
    <mergeCell ref="AC16:AC22"/>
    <mergeCell ref="AB19:AB22"/>
    <mergeCell ref="N16:O18"/>
    <mergeCell ref="P16:P22"/>
    <mergeCell ref="Q16:Q22"/>
    <mergeCell ref="R16:R22"/>
    <mergeCell ref="T16:T22"/>
    <mergeCell ref="U16:U22"/>
    <mergeCell ref="S16:S22"/>
    <mergeCell ref="AN19:AN22"/>
    <mergeCell ref="AO19:AO22"/>
    <mergeCell ref="AP19:AP22"/>
    <mergeCell ref="AQ19:AQ22"/>
    <mergeCell ref="AJ16:AJ22"/>
    <mergeCell ref="AK16:AK22"/>
    <mergeCell ref="AL16:AL22"/>
    <mergeCell ref="AN16:AQ18"/>
    <mergeCell ref="K19:K22"/>
    <mergeCell ref="L19:L22"/>
    <mergeCell ref="N19:N22"/>
    <mergeCell ref="O19:O22"/>
    <mergeCell ref="Z19:Z22"/>
    <mergeCell ref="AA19:AA22"/>
    <mergeCell ref="AD16:AD22"/>
    <mergeCell ref="AE16:AE22"/>
    <mergeCell ref="AF16:AF22"/>
    <mergeCell ref="AG16:AG22"/>
    <mergeCell ref="AH16:AH22"/>
    <mergeCell ref="AI16:AI22"/>
    <mergeCell ref="V16:V22"/>
    <mergeCell ref="W16:W22"/>
    <mergeCell ref="X16:X22"/>
    <mergeCell ref="Y16:Y22"/>
    <mergeCell ref="AM16:AM22"/>
    <mergeCell ref="AL197:AQ197"/>
    <mergeCell ref="A198:X198"/>
    <mergeCell ref="AC198:AH198"/>
    <mergeCell ref="AL198:AQ198"/>
    <mergeCell ref="A195:X195"/>
    <mergeCell ref="AC195:AH195"/>
    <mergeCell ref="A196:X196"/>
    <mergeCell ref="AC196:AH196"/>
    <mergeCell ref="A197:X197"/>
    <mergeCell ref="AC197:AH197"/>
    <mergeCell ref="A192:X192"/>
    <mergeCell ref="AC192:AH192"/>
    <mergeCell ref="A193:X193"/>
    <mergeCell ref="AC193:AH193"/>
    <mergeCell ref="A194:X194"/>
    <mergeCell ref="AC194:AH194"/>
    <mergeCell ref="A162:X162"/>
    <mergeCell ref="AC162:AH162"/>
    <mergeCell ref="A163:X163"/>
    <mergeCell ref="AC163:AH163"/>
    <mergeCell ref="A159:X159"/>
    <mergeCell ref="AC159:AH159"/>
    <mergeCell ref="A160:X160"/>
    <mergeCell ref="AN199:AQ199"/>
    <mergeCell ref="A199:AK199"/>
    <mergeCell ref="AN164:AQ164"/>
    <mergeCell ref="A164:AK164"/>
    <mergeCell ref="AN24:AQ24"/>
    <mergeCell ref="A24:AK24"/>
    <mergeCell ref="A220:X220"/>
    <mergeCell ref="AC220:AH220"/>
    <mergeCell ref="AN220:AQ220"/>
    <mergeCell ref="AC160:AH160"/>
    <mergeCell ref="A161:X161"/>
    <mergeCell ref="AC161:AH161"/>
    <mergeCell ref="A142:AK142"/>
    <mergeCell ref="AN142:AQ142"/>
    <mergeCell ref="A143:AK143"/>
    <mergeCell ref="AN143:AQ143"/>
    <mergeCell ref="A154:AK154"/>
    <mergeCell ref="AN154:AQ154"/>
  </mergeCells>
  <pageMargins left="0.70866141732283472" right="0.39370078740157483" top="0.39370078740157483" bottom="0.39370078740157483" header="0" footer="0.19685039370078741"/>
  <pageSetup paperSize="8" scale="34" fitToHeight="0" orientation="landscape" r:id="rId1"/>
  <headerFooter>
    <oddFooter>&amp;RЛист &amp;С из &amp;К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25" zoomScale="80" zoomScaleNormal="80" workbookViewId="0">
      <selection activeCell="C39" sqref="C39"/>
    </sheetView>
  </sheetViews>
  <sheetFormatPr defaultColWidth="9.140625" defaultRowHeight="15" x14ac:dyDescent="0.25"/>
  <cols>
    <col min="1" max="1" width="11.42578125" style="62" customWidth="1"/>
    <col min="2" max="2" width="14.7109375" style="62" customWidth="1"/>
    <col min="3" max="3" width="35.7109375" style="62" customWidth="1"/>
    <col min="4" max="4" width="20.28515625" style="62" customWidth="1"/>
    <col min="5" max="5" width="31.140625" style="62" customWidth="1"/>
    <col min="6" max="6" width="38.7109375" style="62" customWidth="1"/>
    <col min="7" max="7" width="35.28515625" style="62" customWidth="1"/>
    <col min="8" max="8" width="39.140625" style="62" customWidth="1"/>
    <col min="9" max="9" width="53.42578125" style="62" customWidth="1"/>
    <col min="10" max="10" width="41.85546875" style="62" customWidth="1"/>
    <col min="11" max="16384" width="9.140625" style="62"/>
  </cols>
  <sheetData>
    <row r="1" spans="1:9" x14ac:dyDescent="0.25">
      <c r="G1" s="104" t="s">
        <v>697</v>
      </c>
    </row>
    <row r="4" spans="1:9" s="97" customFormat="1" ht="15.75" x14ac:dyDescent="0.25">
      <c r="A4" s="327" t="s">
        <v>681</v>
      </c>
      <c r="B4" s="327"/>
      <c r="C4" s="327"/>
      <c r="D4" s="327"/>
      <c r="E4" s="327"/>
      <c r="F4" s="327"/>
    </row>
    <row r="5" spans="1:9" s="97" customFormat="1" ht="15.75" x14ac:dyDescent="0.25">
      <c r="A5" s="98"/>
      <c r="B5" s="98"/>
      <c r="C5" s="98"/>
      <c r="D5" s="98"/>
      <c r="E5" s="98"/>
      <c r="F5" s="98"/>
    </row>
    <row r="6" spans="1:9" s="92" customFormat="1" ht="12.75" x14ac:dyDescent="0.2">
      <c r="A6" s="94" t="s">
        <v>179</v>
      </c>
      <c r="B6" s="330" t="s">
        <v>214</v>
      </c>
      <c r="C6" s="330"/>
      <c r="D6" s="330"/>
      <c r="E6" s="330"/>
      <c r="F6" s="330"/>
    </row>
    <row r="7" spans="1:9" s="92" customFormat="1" ht="12.75" x14ac:dyDescent="0.2">
      <c r="A7" s="94" t="s">
        <v>180</v>
      </c>
      <c r="B7" s="330"/>
      <c r="C7" s="330"/>
      <c r="D7" s="330"/>
      <c r="E7" s="330"/>
      <c r="F7" s="330"/>
    </row>
    <row r="8" spans="1:9" s="92" customFormat="1" ht="12.75" x14ac:dyDescent="0.2">
      <c r="A8" s="94"/>
      <c r="B8" s="99"/>
      <c r="C8" s="99"/>
      <c r="D8" s="99"/>
      <c r="E8" s="99"/>
      <c r="F8" s="99"/>
    </row>
    <row r="9" spans="1:9" s="92" customFormat="1" ht="13.5" thickBot="1" x14ac:dyDescent="0.25">
      <c r="A9" s="94"/>
      <c r="B9" s="99"/>
      <c r="C9" s="99"/>
      <c r="D9" s="99"/>
      <c r="E9" s="99"/>
      <c r="F9" s="99"/>
    </row>
    <row r="10" spans="1:9" s="71" customFormat="1" ht="25.5" customHeight="1" x14ac:dyDescent="0.2">
      <c r="A10" s="328" t="s">
        <v>18</v>
      </c>
      <c r="B10" s="325" t="s">
        <v>32</v>
      </c>
      <c r="C10" s="325" t="s">
        <v>19</v>
      </c>
      <c r="D10" s="325" t="s">
        <v>30</v>
      </c>
      <c r="E10" s="325" t="s">
        <v>171</v>
      </c>
      <c r="F10" s="323" t="s">
        <v>168</v>
      </c>
      <c r="G10" s="323" t="s">
        <v>187</v>
      </c>
    </row>
    <row r="11" spans="1:9" s="71" customFormat="1" ht="51" customHeight="1" thickBot="1" x14ac:dyDescent="0.25">
      <c r="A11" s="329"/>
      <c r="B11" s="326"/>
      <c r="C11" s="326"/>
      <c r="D11" s="326"/>
      <c r="E11" s="326"/>
      <c r="F11" s="324"/>
      <c r="G11" s="324"/>
    </row>
    <row r="12" spans="1:9" s="91" customFormat="1" ht="13.5" thickBot="1" x14ac:dyDescent="0.25">
      <c r="A12" s="100">
        <v>1</v>
      </c>
      <c r="B12" s="101">
        <v>2</v>
      </c>
      <c r="C12" s="101">
        <v>3</v>
      </c>
      <c r="D12" s="101">
        <v>4</v>
      </c>
      <c r="E12" s="101">
        <v>5</v>
      </c>
      <c r="F12" s="102">
        <v>6</v>
      </c>
      <c r="G12" s="102">
        <v>7</v>
      </c>
    </row>
    <row r="13" spans="1:9" s="92" customFormat="1" ht="63.75" x14ac:dyDescent="0.2">
      <c r="A13" s="35">
        <v>1</v>
      </c>
      <c r="B13" s="36">
        <v>12</v>
      </c>
      <c r="C13" s="116" t="s">
        <v>392</v>
      </c>
      <c r="D13" s="38">
        <v>21840</v>
      </c>
      <c r="E13" s="36" t="s">
        <v>549</v>
      </c>
      <c r="F13" s="36" t="s">
        <v>571</v>
      </c>
      <c r="G13" s="183"/>
      <c r="H13" s="184"/>
      <c r="I13" s="184"/>
    </row>
    <row r="14" spans="1:9" s="92" customFormat="1" ht="38.25" x14ac:dyDescent="0.2">
      <c r="A14" s="35">
        <v>2</v>
      </c>
      <c r="B14" s="36">
        <v>12</v>
      </c>
      <c r="C14" s="116" t="s">
        <v>410</v>
      </c>
      <c r="D14" s="38">
        <v>40300</v>
      </c>
      <c r="E14" s="36" t="s">
        <v>550</v>
      </c>
      <c r="F14" s="36" t="s">
        <v>562</v>
      </c>
      <c r="G14" s="183"/>
      <c r="H14" s="184"/>
      <c r="I14" s="184"/>
    </row>
    <row r="15" spans="1:9" s="92" customFormat="1" ht="37.5" customHeight="1" x14ac:dyDescent="0.2">
      <c r="A15" s="35">
        <v>3</v>
      </c>
      <c r="B15" s="36">
        <v>12</v>
      </c>
      <c r="C15" s="36" t="s">
        <v>253</v>
      </c>
      <c r="D15" s="38">
        <v>1860028</v>
      </c>
      <c r="E15" s="36" t="s">
        <v>540</v>
      </c>
      <c r="F15" s="36" t="s">
        <v>682</v>
      </c>
      <c r="G15" s="183"/>
      <c r="H15" s="184"/>
      <c r="I15" s="184"/>
    </row>
    <row r="16" spans="1:9" s="92" customFormat="1" ht="38.25" x14ac:dyDescent="0.2">
      <c r="A16" s="35">
        <v>4</v>
      </c>
      <c r="B16" s="134">
        <v>14</v>
      </c>
      <c r="C16" s="36" t="s">
        <v>405</v>
      </c>
      <c r="D16" s="38">
        <v>29120</v>
      </c>
      <c r="E16" s="36" t="s">
        <v>553</v>
      </c>
      <c r="F16" s="36" t="s">
        <v>561</v>
      </c>
      <c r="G16" s="183"/>
      <c r="H16" s="184"/>
      <c r="I16" s="184"/>
    </row>
    <row r="17" spans="1:9" s="92" customFormat="1" ht="51" x14ac:dyDescent="0.2">
      <c r="A17" s="35">
        <v>106</v>
      </c>
      <c r="B17" s="36">
        <v>11</v>
      </c>
      <c r="C17" s="36" t="s">
        <v>374</v>
      </c>
      <c r="D17" s="113">
        <v>422400</v>
      </c>
      <c r="E17" s="36" t="s">
        <v>554</v>
      </c>
      <c r="F17" s="36" t="s">
        <v>566</v>
      </c>
      <c r="G17" s="183"/>
      <c r="H17" s="184"/>
      <c r="I17" s="184"/>
    </row>
    <row r="18" spans="1:9" s="92" customFormat="1" ht="25.5" x14ac:dyDescent="0.2">
      <c r="A18" s="35">
        <v>114</v>
      </c>
      <c r="B18" s="36">
        <v>12</v>
      </c>
      <c r="C18" s="36" t="s">
        <v>434</v>
      </c>
      <c r="D18" s="38">
        <v>16000</v>
      </c>
      <c r="E18" s="36" t="s">
        <v>555</v>
      </c>
      <c r="F18" s="36" t="s">
        <v>570</v>
      </c>
      <c r="G18" s="183"/>
      <c r="H18" s="184"/>
      <c r="I18" s="184"/>
    </row>
    <row r="19" spans="1:9" s="92" customFormat="1" ht="38.25" x14ac:dyDescent="0.2">
      <c r="A19" s="35">
        <v>121</v>
      </c>
      <c r="B19" s="36">
        <v>12</v>
      </c>
      <c r="C19" s="36" t="s">
        <v>206</v>
      </c>
      <c r="D19" s="38">
        <v>7402040</v>
      </c>
      <c r="E19" s="36" t="s">
        <v>538</v>
      </c>
      <c r="F19" s="36" t="s">
        <v>563</v>
      </c>
      <c r="G19" s="183"/>
      <c r="H19" s="184"/>
      <c r="I19" s="184"/>
    </row>
    <row r="20" spans="1:9" s="92" customFormat="1" ht="38.25" x14ac:dyDescent="0.2">
      <c r="A20" s="35">
        <v>122</v>
      </c>
      <c r="B20" s="36">
        <v>12</v>
      </c>
      <c r="C20" s="36" t="s">
        <v>407</v>
      </c>
      <c r="D20" s="38">
        <v>444030</v>
      </c>
      <c r="E20" s="36" t="s">
        <v>538</v>
      </c>
      <c r="F20" s="36" t="s">
        <v>563</v>
      </c>
      <c r="G20" s="183"/>
      <c r="H20" s="184"/>
      <c r="I20" s="184"/>
    </row>
    <row r="21" spans="1:9" s="92" customFormat="1" ht="44.25" customHeight="1" x14ac:dyDescent="0.2">
      <c r="A21" s="35">
        <v>123</v>
      </c>
      <c r="B21" s="36">
        <v>12</v>
      </c>
      <c r="C21" s="36" t="s">
        <v>217</v>
      </c>
      <c r="D21" s="38">
        <v>145253481.78999999</v>
      </c>
      <c r="E21" s="36" t="s">
        <v>539</v>
      </c>
      <c r="F21" s="36" t="s">
        <v>558</v>
      </c>
      <c r="G21" s="183"/>
      <c r="H21" s="184"/>
      <c r="I21" s="184"/>
    </row>
    <row r="22" spans="1:9" s="92" customFormat="1" ht="25.5" x14ac:dyDescent="0.2">
      <c r="A22" s="35">
        <v>124</v>
      </c>
      <c r="B22" s="112" t="s">
        <v>223</v>
      </c>
      <c r="C22" s="36" t="s">
        <v>244</v>
      </c>
      <c r="D22" s="38">
        <v>47200</v>
      </c>
      <c r="E22" s="36" t="s">
        <v>683</v>
      </c>
      <c r="F22" s="36" t="s">
        <v>559</v>
      </c>
      <c r="G22" s="183"/>
      <c r="H22" s="184"/>
      <c r="I22" s="184"/>
    </row>
    <row r="23" spans="1:9" s="92" customFormat="1" ht="25.5" x14ac:dyDescent="0.2">
      <c r="A23" s="35">
        <v>125</v>
      </c>
      <c r="B23" s="36">
        <v>12</v>
      </c>
      <c r="C23" s="36" t="s">
        <v>432</v>
      </c>
      <c r="D23" s="38">
        <v>240000</v>
      </c>
      <c r="E23" s="36" t="s">
        <v>552</v>
      </c>
      <c r="F23" s="36" t="s">
        <v>569</v>
      </c>
      <c r="G23" s="183"/>
      <c r="H23" s="184"/>
      <c r="I23" s="184"/>
    </row>
    <row r="24" spans="1:9" s="92" customFormat="1" ht="40.5" customHeight="1" x14ac:dyDescent="0.2">
      <c r="A24" s="35">
        <v>126</v>
      </c>
      <c r="B24" s="36">
        <v>14</v>
      </c>
      <c r="C24" s="36" t="s">
        <v>400</v>
      </c>
      <c r="D24" s="38">
        <v>327600</v>
      </c>
      <c r="E24" s="36" t="s">
        <v>541</v>
      </c>
      <c r="F24" s="36" t="s">
        <v>567</v>
      </c>
      <c r="G24" s="183"/>
      <c r="H24" s="184"/>
      <c r="I24" s="184"/>
    </row>
    <row r="25" spans="1:9" s="92" customFormat="1" ht="38.25" x14ac:dyDescent="0.2">
      <c r="A25" s="35">
        <v>127</v>
      </c>
      <c r="B25" s="36">
        <v>14</v>
      </c>
      <c r="C25" s="36" t="s">
        <v>401</v>
      </c>
      <c r="D25" s="38">
        <v>9840</v>
      </c>
      <c r="E25" s="116" t="s">
        <v>541</v>
      </c>
      <c r="F25" s="36" t="s">
        <v>567</v>
      </c>
      <c r="G25" s="183"/>
      <c r="H25" s="184"/>
      <c r="I25" s="184"/>
    </row>
    <row r="26" spans="1:9" s="92" customFormat="1" ht="38.25" x14ac:dyDescent="0.2">
      <c r="A26" s="35">
        <v>128</v>
      </c>
      <c r="B26" s="36">
        <v>14</v>
      </c>
      <c r="C26" s="36" t="s">
        <v>402</v>
      </c>
      <c r="D26" s="38">
        <v>10920</v>
      </c>
      <c r="E26" s="116" t="s">
        <v>541</v>
      </c>
      <c r="F26" s="36" t="s">
        <v>567</v>
      </c>
      <c r="G26" s="183"/>
      <c r="H26" s="184"/>
      <c r="I26" s="184"/>
    </row>
    <row r="27" spans="1:9" s="92" customFormat="1" ht="25.5" x14ac:dyDescent="0.2">
      <c r="A27" s="35">
        <v>129</v>
      </c>
      <c r="B27" s="36">
        <v>14</v>
      </c>
      <c r="C27" s="36" t="s">
        <v>380</v>
      </c>
      <c r="D27" s="38">
        <v>590</v>
      </c>
      <c r="E27" s="36" t="s">
        <v>543</v>
      </c>
      <c r="F27" s="36" t="s">
        <v>567</v>
      </c>
      <c r="G27" s="183"/>
      <c r="H27" s="184"/>
      <c r="I27" s="184"/>
    </row>
    <row r="28" spans="1:9" s="92" customFormat="1" ht="25.5" x14ac:dyDescent="0.2">
      <c r="A28" s="35">
        <v>130</v>
      </c>
      <c r="B28" s="36">
        <v>14</v>
      </c>
      <c r="C28" s="36" t="s">
        <v>381</v>
      </c>
      <c r="D28" s="38">
        <v>960</v>
      </c>
      <c r="E28" s="36" t="s">
        <v>543</v>
      </c>
      <c r="F28" s="36" t="s">
        <v>567</v>
      </c>
      <c r="G28" s="183"/>
      <c r="H28" s="184"/>
      <c r="I28" s="184"/>
    </row>
    <row r="29" spans="1:9" s="92" customFormat="1" ht="25.5" x14ac:dyDescent="0.2">
      <c r="A29" s="35">
        <v>131</v>
      </c>
      <c r="B29" s="36">
        <v>14</v>
      </c>
      <c r="C29" s="36" t="s">
        <v>389</v>
      </c>
      <c r="D29" s="38">
        <v>57600</v>
      </c>
      <c r="E29" s="36" t="s">
        <v>544</v>
      </c>
      <c r="F29" s="36" t="s">
        <v>560</v>
      </c>
      <c r="G29" s="183"/>
      <c r="H29" s="184"/>
      <c r="I29" s="184"/>
    </row>
    <row r="30" spans="1:9" s="92" customFormat="1" ht="38.25" x14ac:dyDescent="0.2">
      <c r="A30" s="35">
        <v>132</v>
      </c>
      <c r="B30" s="36">
        <v>12</v>
      </c>
      <c r="C30" s="36" t="s">
        <v>430</v>
      </c>
      <c r="D30" s="38">
        <v>70000</v>
      </c>
      <c r="E30" s="36" t="s">
        <v>551</v>
      </c>
      <c r="F30" s="36" t="s">
        <v>560</v>
      </c>
      <c r="G30" s="183"/>
      <c r="H30" s="184"/>
      <c r="I30" s="184"/>
    </row>
    <row r="31" spans="1:9" s="92" customFormat="1" ht="48" customHeight="1" x14ac:dyDescent="0.2">
      <c r="A31" s="35">
        <v>133</v>
      </c>
      <c r="B31" s="36">
        <v>4</v>
      </c>
      <c r="C31" s="36" t="s">
        <v>452</v>
      </c>
      <c r="D31" s="38">
        <v>1397400</v>
      </c>
      <c r="E31" s="36" t="s">
        <v>545</v>
      </c>
      <c r="F31" s="36" t="s">
        <v>560</v>
      </c>
      <c r="G31" s="183"/>
      <c r="H31" s="184"/>
      <c r="I31" s="184"/>
    </row>
    <row r="32" spans="1:9" s="92" customFormat="1" ht="51" x14ac:dyDescent="0.2">
      <c r="A32" s="35">
        <v>134</v>
      </c>
      <c r="B32" s="36">
        <v>12</v>
      </c>
      <c r="C32" s="36" t="s">
        <v>481</v>
      </c>
      <c r="D32" s="38">
        <v>54264</v>
      </c>
      <c r="E32" s="36" t="s">
        <v>546</v>
      </c>
      <c r="F32" s="36" t="s">
        <v>564</v>
      </c>
      <c r="G32" s="183"/>
      <c r="H32" s="184"/>
      <c r="I32" s="184"/>
    </row>
    <row r="33" spans="1:9" s="92" customFormat="1" ht="76.5" x14ac:dyDescent="0.2">
      <c r="A33" s="35">
        <v>135</v>
      </c>
      <c r="B33" s="36">
        <v>12</v>
      </c>
      <c r="C33" s="36" t="s">
        <v>482</v>
      </c>
      <c r="D33" s="38">
        <v>289176</v>
      </c>
      <c r="E33" s="36" t="s">
        <v>547</v>
      </c>
      <c r="F33" s="36" t="s">
        <v>565</v>
      </c>
      <c r="G33" s="183"/>
      <c r="H33" s="184"/>
      <c r="I33" s="184"/>
    </row>
    <row r="34" spans="1:9" s="92" customFormat="1" ht="25.5" x14ac:dyDescent="0.2">
      <c r="A34" s="35">
        <v>136</v>
      </c>
      <c r="B34" s="36">
        <v>14</v>
      </c>
      <c r="C34" s="36" t="s">
        <v>510</v>
      </c>
      <c r="D34" s="38">
        <v>36800</v>
      </c>
      <c r="E34" s="36" t="s">
        <v>548</v>
      </c>
      <c r="F34" s="36" t="s">
        <v>560</v>
      </c>
      <c r="G34" s="183"/>
      <c r="H34" s="184"/>
      <c r="I34" s="184"/>
    </row>
    <row r="35" spans="1:9" s="92" customFormat="1" ht="99" customHeight="1" x14ac:dyDescent="0.2">
      <c r="A35" s="35">
        <v>137</v>
      </c>
      <c r="B35" s="36">
        <v>12</v>
      </c>
      <c r="C35" s="36" t="s">
        <v>636</v>
      </c>
      <c r="D35" s="38">
        <v>120000</v>
      </c>
      <c r="E35" s="36" t="s">
        <v>685</v>
      </c>
      <c r="F35" s="36" t="s">
        <v>684</v>
      </c>
      <c r="G35" s="183"/>
      <c r="H35" s="184"/>
      <c r="I35" s="184"/>
    </row>
    <row r="36" spans="1:9" s="92" customFormat="1" ht="38.25" x14ac:dyDescent="0.2">
      <c r="A36" s="35">
        <v>140</v>
      </c>
      <c r="B36" s="36">
        <v>12</v>
      </c>
      <c r="C36" s="36" t="s">
        <v>477</v>
      </c>
      <c r="D36" s="38">
        <v>18430</v>
      </c>
      <c r="E36" s="36" t="s">
        <v>556</v>
      </c>
      <c r="F36" s="36" t="s">
        <v>567</v>
      </c>
      <c r="G36" s="183"/>
      <c r="H36" s="184"/>
      <c r="I36" s="184"/>
    </row>
    <row r="37" spans="1:9" s="92" customFormat="1" ht="38.25" x14ac:dyDescent="0.2">
      <c r="A37" s="35">
        <v>141</v>
      </c>
      <c r="B37" s="36">
        <v>12</v>
      </c>
      <c r="C37" s="36" t="s">
        <v>478</v>
      </c>
      <c r="D37" s="38">
        <v>27490</v>
      </c>
      <c r="E37" s="116" t="s">
        <v>557</v>
      </c>
      <c r="F37" s="36" t="s">
        <v>567</v>
      </c>
      <c r="G37" s="183"/>
      <c r="H37" s="184"/>
      <c r="I37" s="184"/>
    </row>
    <row r="38" spans="1:9" s="92" customFormat="1" ht="25.5" x14ac:dyDescent="0.2">
      <c r="A38" s="35">
        <v>142</v>
      </c>
      <c r="B38" s="36">
        <v>4</v>
      </c>
      <c r="C38" s="36" t="s">
        <v>399</v>
      </c>
      <c r="D38" s="38">
        <v>447480</v>
      </c>
      <c r="E38" s="116" t="s">
        <v>542</v>
      </c>
      <c r="F38" s="36" t="s">
        <v>568</v>
      </c>
      <c r="G38" s="183"/>
      <c r="H38" s="184"/>
      <c r="I38" s="184"/>
    </row>
    <row r="39" spans="1:9" s="92" customFormat="1" ht="12.75" x14ac:dyDescent="0.2">
      <c r="A39" s="95"/>
      <c r="B39" s="36"/>
      <c r="C39" s="95"/>
      <c r="D39" s="96"/>
      <c r="E39" s="95"/>
      <c r="F39" s="95"/>
      <c r="G39" s="95"/>
    </row>
    <row r="40" spans="1:9" s="71" customFormat="1" ht="12.75" x14ac:dyDescent="0.2"/>
    <row r="41" spans="1:9" s="71" customFormat="1" ht="12.75" x14ac:dyDescent="0.2"/>
    <row r="42" spans="1:9" s="71" customFormat="1" ht="39.75" customHeight="1" x14ac:dyDescent="0.2">
      <c r="A42" s="322" t="s">
        <v>175</v>
      </c>
      <c r="B42" s="322"/>
      <c r="C42" s="322"/>
      <c r="D42" s="322"/>
      <c r="E42" s="322"/>
      <c r="F42" s="322"/>
    </row>
    <row r="43" spans="1:9" s="71" customFormat="1" ht="12.75" x14ac:dyDescent="0.2">
      <c r="A43" s="321" t="s">
        <v>169</v>
      </c>
      <c r="B43" s="321"/>
      <c r="C43" s="321"/>
      <c r="D43" s="321"/>
      <c r="E43" s="321"/>
      <c r="F43" s="321"/>
    </row>
    <row r="46" spans="1:9" x14ac:dyDescent="0.25">
      <c r="A46" s="62" t="s">
        <v>181</v>
      </c>
      <c r="B46" s="62" t="s">
        <v>182</v>
      </c>
      <c r="C46" s="62" t="s">
        <v>184</v>
      </c>
      <c r="D46" s="62" t="s">
        <v>184</v>
      </c>
    </row>
    <row r="47" spans="1:9" s="103" customFormat="1" x14ac:dyDescent="0.25">
      <c r="B47" s="103" t="s">
        <v>183</v>
      </c>
      <c r="C47" s="103" t="s">
        <v>186</v>
      </c>
      <c r="D47" s="103" t="s">
        <v>185</v>
      </c>
    </row>
  </sheetData>
  <mergeCells count="12">
    <mergeCell ref="A43:F43"/>
    <mergeCell ref="A42:F42"/>
    <mergeCell ref="G10:G11"/>
    <mergeCell ref="D10:D11"/>
    <mergeCell ref="A4:F4"/>
    <mergeCell ref="A10:A11"/>
    <mergeCell ref="B10:B11"/>
    <mergeCell ref="C10:C11"/>
    <mergeCell ref="E10:E11"/>
    <mergeCell ref="F10:F11"/>
    <mergeCell ref="B6:F6"/>
    <mergeCell ref="B7:F7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Код ФНД</vt:lpstr>
      <vt:lpstr>план ГКПЗ</vt:lpstr>
      <vt:lpstr>план ЕИ</vt:lpstr>
      <vt:lpstr>'план ГКПЗ'!Заголовки_для_печати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Елена Решева</cp:lastModifiedBy>
  <cp:lastPrinted>2018-12-25T07:21:54Z</cp:lastPrinted>
  <dcterms:created xsi:type="dcterms:W3CDTF">2011-03-28T13:15:04Z</dcterms:created>
  <dcterms:modified xsi:type="dcterms:W3CDTF">2018-12-25T07:33:27Z</dcterms:modified>
</cp:coreProperties>
</file>