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F124" i="2"/>
  <c r="J13" l="1"/>
  <c r="K13" s="1"/>
  <c r="L13" s="1"/>
  <c r="J14"/>
  <c r="K14" s="1"/>
  <c r="L14" s="1"/>
  <c r="J15"/>
  <c r="K15" s="1"/>
  <c r="L15" s="1"/>
  <c r="J16"/>
  <c r="K16" s="1"/>
  <c r="L16" s="1"/>
  <c r="J17"/>
  <c r="K17" s="1"/>
  <c r="L17" s="1"/>
  <c r="J18"/>
  <c r="K18" s="1"/>
  <c r="L18" s="1"/>
  <c r="J19"/>
  <c r="K19" s="1"/>
  <c r="L19" s="1"/>
  <c r="M19" s="1"/>
  <c r="J20"/>
  <c r="K20" s="1"/>
  <c r="L20" s="1"/>
  <c r="J21"/>
  <c r="K21" s="1"/>
  <c r="L21" s="1"/>
  <c r="J22"/>
  <c r="K22" s="1"/>
  <c r="L22" s="1"/>
  <c r="J23"/>
  <c r="K23" s="1"/>
  <c r="L23" s="1"/>
  <c r="M23" s="1"/>
  <c r="J24"/>
  <c r="K24" s="1"/>
  <c r="L24" s="1"/>
  <c r="J26"/>
  <c r="K26" s="1"/>
  <c r="L26" s="1"/>
  <c r="J27"/>
  <c r="K27" s="1"/>
  <c r="L27" s="1"/>
  <c r="J29"/>
  <c r="K29" s="1"/>
  <c r="L29" s="1"/>
  <c r="J30"/>
  <c r="K30" s="1"/>
  <c r="L30" s="1"/>
  <c r="J32"/>
  <c r="K32" s="1"/>
  <c r="L32" s="1"/>
  <c r="M32" s="1"/>
  <c r="J33"/>
  <c r="K33" s="1"/>
  <c r="L33" s="1"/>
  <c r="J34"/>
  <c r="K34" s="1"/>
  <c r="L34" s="1"/>
  <c r="J35"/>
  <c r="K35" s="1"/>
  <c r="L35" s="1"/>
  <c r="J36"/>
  <c r="K36" s="1"/>
  <c r="L36" s="1"/>
  <c r="J37"/>
  <c r="K37" s="1"/>
  <c r="L37" s="1"/>
  <c r="J38"/>
  <c r="K38" s="1"/>
  <c r="L38" s="1"/>
  <c r="J39"/>
  <c r="K39" s="1"/>
  <c r="L39" s="1"/>
  <c r="J40"/>
  <c r="K40" s="1"/>
  <c r="L40" s="1"/>
  <c r="J41"/>
  <c r="K41" s="1"/>
  <c r="L41" s="1"/>
  <c r="J42"/>
  <c r="K42" s="1"/>
  <c r="L42" s="1"/>
  <c r="J43"/>
  <c r="K43" s="1"/>
  <c r="L43" s="1"/>
  <c r="J44"/>
  <c r="K44" s="1"/>
  <c r="L44" s="1"/>
  <c r="J45"/>
  <c r="K45" s="1"/>
  <c r="L45" s="1"/>
  <c r="J46"/>
  <c r="K46" s="1"/>
  <c r="L46" s="1"/>
  <c r="J47"/>
  <c r="K47" s="1"/>
  <c r="L47" s="1"/>
  <c r="J48"/>
  <c r="K48" s="1"/>
  <c r="L48" s="1"/>
  <c r="J49"/>
  <c r="K49" s="1"/>
  <c r="L49" s="1"/>
  <c r="M49" s="1"/>
  <c r="J50"/>
  <c r="K50" s="1"/>
  <c r="L50" s="1"/>
  <c r="J51"/>
  <c r="K51" s="1"/>
  <c r="L51" s="1"/>
  <c r="M51" s="1"/>
  <c r="J52"/>
  <c r="K52" s="1"/>
  <c r="L52" s="1"/>
  <c r="J53"/>
  <c r="K53" s="1"/>
  <c r="L53" s="1"/>
  <c r="M53" s="1"/>
  <c r="J54"/>
  <c r="K54" s="1"/>
  <c r="L54" s="1"/>
  <c r="J55"/>
  <c r="K55" s="1"/>
  <c r="L55" s="1"/>
  <c r="M55" s="1"/>
  <c r="J56"/>
  <c r="K56" s="1"/>
  <c r="L56" s="1"/>
  <c r="J57"/>
  <c r="K57" s="1"/>
  <c r="L57" s="1"/>
  <c r="J58"/>
  <c r="K58" s="1"/>
  <c r="L58" s="1"/>
  <c r="J59"/>
  <c r="K59" s="1"/>
  <c r="L59" s="1"/>
  <c r="J61"/>
  <c r="K61" s="1"/>
  <c r="L61" s="1"/>
  <c r="M61" s="1"/>
  <c r="J63"/>
  <c r="K63" s="1"/>
  <c r="L63" s="1"/>
  <c r="M63" s="1"/>
  <c r="J64"/>
  <c r="K64" s="1"/>
  <c r="L64" s="1"/>
  <c r="J65"/>
  <c r="K65" s="1"/>
  <c r="L65" s="1"/>
  <c r="J66"/>
  <c r="K66" s="1"/>
  <c r="L66" s="1"/>
  <c r="J67"/>
  <c r="K67" s="1"/>
  <c r="L67" s="1"/>
  <c r="J68"/>
  <c r="K68" s="1"/>
  <c r="L68" s="1"/>
  <c r="J69"/>
  <c r="K69" s="1"/>
  <c r="L69" s="1"/>
  <c r="J70"/>
  <c r="K70" s="1"/>
  <c r="L70" s="1"/>
  <c r="J71"/>
  <c r="K71" s="1"/>
  <c r="L71" s="1"/>
  <c r="J72"/>
  <c r="K72" s="1"/>
  <c r="L72" s="1"/>
  <c r="J73"/>
  <c r="K73" s="1"/>
  <c r="L73" s="1"/>
  <c r="J74"/>
  <c r="K74" s="1"/>
  <c r="L74" s="1"/>
  <c r="J75"/>
  <c r="K75" s="1"/>
  <c r="L75" s="1"/>
  <c r="J76"/>
  <c r="K76" s="1"/>
  <c r="L76" s="1"/>
  <c r="J77"/>
  <c r="K77" s="1"/>
  <c r="L77" s="1"/>
  <c r="J78"/>
  <c r="K78" s="1"/>
  <c r="L78" s="1"/>
  <c r="J79"/>
  <c r="K79" s="1"/>
  <c r="L79" s="1"/>
  <c r="J80"/>
  <c r="K80" s="1"/>
  <c r="L80" s="1"/>
  <c r="J81"/>
  <c r="K81" s="1"/>
  <c r="L81" s="1"/>
  <c r="J82"/>
  <c r="K82" s="1"/>
  <c r="L82" s="1"/>
  <c r="J83"/>
  <c r="K83" s="1"/>
  <c r="L83" s="1"/>
  <c r="J84"/>
  <c r="K84" s="1"/>
  <c r="L84" s="1"/>
  <c r="J85"/>
  <c r="K85" s="1"/>
  <c r="L85" s="1"/>
  <c r="J86"/>
  <c r="K86" s="1"/>
  <c r="L86" s="1"/>
  <c r="M86" s="1"/>
  <c r="J87"/>
  <c r="K87" s="1"/>
  <c r="L87" s="1"/>
  <c r="M87" s="1"/>
  <c r="J88"/>
  <c r="K88" s="1"/>
  <c r="L88" s="1"/>
  <c r="M88" s="1"/>
  <c r="J89"/>
  <c r="K89" s="1"/>
  <c r="L89" s="1"/>
  <c r="M89" s="1"/>
  <c r="J91"/>
  <c r="K91" s="1"/>
  <c r="L91" s="1"/>
  <c r="J92"/>
  <c r="K92" s="1"/>
  <c r="L92" s="1"/>
  <c r="J94"/>
  <c r="K94" s="1"/>
  <c r="L94" s="1"/>
  <c r="J95"/>
  <c r="K95" s="1"/>
  <c r="L95" s="1"/>
  <c r="J96"/>
  <c r="K96" s="1"/>
  <c r="L96" s="1"/>
  <c r="J97"/>
  <c r="K97" s="1"/>
  <c r="L97" s="1"/>
  <c r="J98"/>
  <c r="K98" s="1"/>
  <c r="L98" s="1"/>
  <c r="J99"/>
  <c r="K99" s="1"/>
  <c r="L99" s="1"/>
  <c r="J100"/>
  <c r="K100" s="1"/>
  <c r="L100" s="1"/>
  <c r="J101"/>
  <c r="K101" s="1"/>
  <c r="L101" s="1"/>
  <c r="J102"/>
  <c r="K102" s="1"/>
  <c r="L102" s="1"/>
  <c r="J103"/>
  <c r="K103" s="1"/>
  <c r="L103" s="1"/>
  <c r="J104"/>
  <c r="K104" s="1"/>
  <c r="L104" s="1"/>
  <c r="J105"/>
  <c r="K105" s="1"/>
  <c r="L105" s="1"/>
  <c r="J109"/>
  <c r="K109" s="1"/>
  <c r="L109" s="1"/>
  <c r="J110"/>
  <c r="K110" s="1"/>
  <c r="L110" s="1"/>
  <c r="J111"/>
  <c r="K111" s="1"/>
  <c r="L111" s="1"/>
  <c r="J112"/>
  <c r="K112" s="1"/>
  <c r="L112" s="1"/>
  <c r="J113"/>
  <c r="K113" s="1"/>
  <c r="L113" s="1"/>
  <c r="J114"/>
  <c r="K114" s="1"/>
  <c r="L114" s="1"/>
  <c r="J115"/>
  <c r="K115" s="1"/>
  <c r="L115" s="1"/>
  <c r="J116"/>
  <c r="K116" s="1"/>
  <c r="L116" s="1"/>
  <c r="J117"/>
  <c r="K117" s="1"/>
  <c r="L117" s="1"/>
  <c r="J118"/>
  <c r="K118" s="1"/>
  <c r="L118" s="1"/>
  <c r="J119"/>
  <c r="K119" s="1"/>
  <c r="L119" s="1"/>
  <c r="J120"/>
  <c r="K120" s="1"/>
  <c r="L120" s="1"/>
  <c r="J121"/>
  <c r="K121" s="1"/>
  <c r="L121" s="1"/>
  <c r="M121" s="1"/>
  <c r="J122"/>
  <c r="K122" s="1"/>
  <c r="L122" s="1"/>
  <c r="G13"/>
  <c r="H13" s="1"/>
  <c r="H49"/>
  <c r="I123"/>
  <c r="J123" s="1"/>
  <c r="K123" s="1"/>
  <c r="L123" s="1"/>
  <c r="M123" s="1"/>
  <c r="H31"/>
  <c r="I31" s="1"/>
  <c r="J31" s="1"/>
  <c r="K31" s="1"/>
  <c r="L31" s="1"/>
  <c r="M31" s="1"/>
  <c r="I25"/>
  <c r="J25" s="1"/>
  <c r="K25" s="1"/>
  <c r="L25" s="1"/>
  <c r="M25" s="1"/>
  <c r="I12"/>
  <c r="J12" s="1"/>
  <c r="K12" s="1"/>
  <c r="L12" s="1"/>
  <c r="M12" s="1"/>
  <c r="H63"/>
  <c r="H122"/>
  <c r="H121"/>
  <c r="H120"/>
  <c r="H119"/>
  <c r="H118"/>
  <c r="H117"/>
  <c r="H116"/>
  <c r="H115"/>
  <c r="H114"/>
  <c r="H113"/>
  <c r="H112"/>
  <c r="H111"/>
  <c r="H110"/>
  <c r="H109"/>
  <c r="H108"/>
  <c r="I108" s="1"/>
  <c r="J108" s="1"/>
  <c r="K108" s="1"/>
  <c r="L108" s="1"/>
  <c r="H107"/>
  <c r="I107" s="1"/>
  <c r="J107" s="1"/>
  <c r="K107" s="1"/>
  <c r="L107" s="1"/>
  <c r="M107" s="1"/>
  <c r="H106"/>
  <c r="I106" s="1"/>
  <c r="J106" s="1"/>
  <c r="K106" s="1"/>
  <c r="L106" s="1"/>
  <c r="M106" s="1"/>
  <c r="H105"/>
  <c r="H104"/>
  <c r="H103"/>
  <c r="H102"/>
  <c r="H101"/>
  <c r="H100"/>
  <c r="H99"/>
  <c r="H98"/>
  <c r="H97"/>
  <c r="H96"/>
  <c r="H95"/>
  <c r="H94"/>
  <c r="H93"/>
  <c r="I93" s="1"/>
  <c r="J93" s="1"/>
  <c r="K93" s="1"/>
  <c r="L93" s="1"/>
  <c r="M93" s="1"/>
  <c r="H92"/>
  <c r="H91"/>
  <c r="H90"/>
  <c r="I90" s="1"/>
  <c r="J90" s="1"/>
  <c r="K90" s="1"/>
  <c r="L90" s="1"/>
  <c r="H89"/>
  <c r="H78"/>
  <c r="H77"/>
  <c r="H76"/>
  <c r="H75"/>
  <c r="H74"/>
  <c r="H73"/>
  <c r="H72"/>
  <c r="H71"/>
  <c r="H70"/>
  <c r="H69"/>
  <c r="H68"/>
  <c r="H67"/>
  <c r="H66"/>
  <c r="H65"/>
  <c r="H64"/>
  <c r="H62"/>
  <c r="I62" s="1"/>
  <c r="J62" s="1"/>
  <c r="K62" s="1"/>
  <c r="L62" s="1"/>
  <c r="M62" s="1"/>
  <c r="H61"/>
  <c r="H60"/>
  <c r="I60" s="1"/>
  <c r="J60" s="1"/>
  <c r="K60" s="1"/>
  <c r="L60" s="1"/>
  <c r="M60" s="1"/>
  <c r="H59"/>
  <c r="H58"/>
  <c r="H57"/>
  <c r="H56"/>
  <c r="H55"/>
  <c r="H54"/>
  <c r="H53"/>
  <c r="H52"/>
  <c r="H51"/>
  <c r="H50"/>
  <c r="H48"/>
  <c r="H47"/>
  <c r="H46"/>
  <c r="H45"/>
  <c r="H44"/>
  <c r="H43"/>
  <c r="H42"/>
  <c r="H41"/>
  <c r="H40"/>
  <c r="H39"/>
  <c r="H38"/>
  <c r="H37"/>
  <c r="H36"/>
  <c r="H35"/>
  <c r="H34"/>
  <c r="H33"/>
  <c r="H32"/>
  <c r="H30"/>
  <c r="H29"/>
  <c r="H28"/>
  <c r="I28" s="1"/>
  <c r="J28" s="1"/>
  <c r="K28" s="1"/>
  <c r="L28" s="1"/>
  <c r="M28" s="1"/>
  <c r="H27"/>
  <c r="H26"/>
  <c r="H24"/>
  <c r="H23"/>
  <c r="H22"/>
  <c r="H21"/>
  <c r="H20"/>
  <c r="H19"/>
  <c r="H18"/>
  <c r="H17"/>
  <c r="H16"/>
  <c r="H15"/>
  <c r="H14"/>
  <c r="M124" l="1"/>
  <c r="K124"/>
  <c r="L124" s="1"/>
</calcChain>
</file>

<file path=xl/sharedStrings.xml><?xml version="1.0" encoding="utf-8"?>
<sst xmlns="http://schemas.openxmlformats.org/spreadsheetml/2006/main" count="253" uniqueCount="144">
  <si>
    <t>№</t>
  </si>
  <si>
    <t>Товар</t>
  </si>
  <si>
    <t>Ед.</t>
  </si>
  <si>
    <t>Сумма</t>
  </si>
  <si>
    <t>шт</t>
  </si>
  <si>
    <t>Битум БН-90/10 (25)</t>
  </si>
  <si>
    <t>Вентиль 15кч34п Ду 50 Ру 16 фл.</t>
  </si>
  <si>
    <t>Вентиль бронзовый Ду 40</t>
  </si>
  <si>
    <t>Вентиль клапанный Ду 25</t>
  </si>
  <si>
    <t>Вентиль клапанный Ду 32</t>
  </si>
  <si>
    <t>Вентиль клапанный ДУ40</t>
  </si>
  <si>
    <t>Вентиль ч/к Ду 25</t>
  </si>
  <si>
    <t>Вентиль ч/к Ду 40</t>
  </si>
  <si>
    <t>Вентилятор ВР80-75-5,1</t>
  </si>
  <si>
    <t>Вентилятор ВЦ 14-46-4к</t>
  </si>
  <si>
    <t>Вентилятор ВЦ 4-70 № 3,15</t>
  </si>
  <si>
    <t>Вентилятор ВЦ 4-70 № 4</t>
  </si>
  <si>
    <t>Водомер ВСХ-200</t>
  </si>
  <si>
    <t>Головка ГЭВ - 7050</t>
  </si>
  <si>
    <t>Задвижка 30с41нж Ду 150 Ру16 с элприводом Н-А2-05 ПО "АРМА"</t>
  </si>
  <si>
    <t>Кабель</t>
  </si>
  <si>
    <t>м</t>
  </si>
  <si>
    <t>Клап.вент.Ду32Ру16</t>
  </si>
  <si>
    <t>Клапан (вентиль) запорн.15Б1п Ду=15, Ру=16</t>
  </si>
  <si>
    <t>Клапан (вентиль) запорн.15кч11р  Ду=50, Ру=16</t>
  </si>
  <si>
    <t>Клапан (вентиль) запорн.15кч18р 1 Ду=32, Ру=16</t>
  </si>
  <si>
    <t>Клапан (вентиль) запорный 15кч18п1 Ду=32, Р=16</t>
  </si>
  <si>
    <t>Клапан вент Ду25Ру16</t>
  </si>
  <si>
    <t>Клапан вент Ду50Ру10</t>
  </si>
  <si>
    <t>Клапан вент.Ду20</t>
  </si>
  <si>
    <t>Клапан вентДу25Ру16</t>
  </si>
  <si>
    <t>Клапан зап Ду20</t>
  </si>
  <si>
    <t>Клапан запорн. 15нж 6бк Ду15,Ру 16</t>
  </si>
  <si>
    <t>Клапан запорный Ду 25 Ру 10</t>
  </si>
  <si>
    <t>Клапан запорный Ду 50 Ру 10</t>
  </si>
  <si>
    <t>Клапан обр. Ду 250</t>
  </si>
  <si>
    <t>Клапан обратный 1 1/4" с пластик седлом</t>
  </si>
  <si>
    <t>Клапан обратный фланцевый чугунный V 287-100  Ду100 Ру16</t>
  </si>
  <si>
    <t>Колено ч/к 50*80</t>
  </si>
  <si>
    <t>кг</t>
  </si>
  <si>
    <t>Кран -балка электрическая ,г/п=2т</t>
  </si>
  <si>
    <t>Кран 11Б27П1 ДУ-15</t>
  </si>
  <si>
    <t>Кран-балка ч^п 3,2тн</t>
  </si>
  <si>
    <t>т</t>
  </si>
  <si>
    <t>Муфта  40мм (PN)</t>
  </si>
  <si>
    <t>Муфта 32 мм</t>
  </si>
  <si>
    <t>Муфта Ду40</t>
  </si>
  <si>
    <t>Муфта нр 25х1/2 (PN)</t>
  </si>
  <si>
    <t>Муфта перех. 20х25 (PN)</t>
  </si>
  <si>
    <t>Насос ручн РО8-30</t>
  </si>
  <si>
    <t>Насос СМ 100-65-200/4</t>
  </si>
  <si>
    <t>Опора ЛЭП СВ 110-1-1</t>
  </si>
  <si>
    <t>Ороситель "ДВВо10-В3"</t>
  </si>
  <si>
    <t>Отвод 45*110</t>
  </si>
  <si>
    <t>Писсуары</t>
  </si>
  <si>
    <t>Подшипник 180307</t>
  </si>
  <si>
    <t>Подшипник 201</t>
  </si>
  <si>
    <t>Подшипник 202</t>
  </si>
  <si>
    <t>Подшипник 2318</t>
  </si>
  <si>
    <t>Подшипник 306</t>
  </si>
  <si>
    <t>Подшипник 307</t>
  </si>
  <si>
    <t>Подшипник 308</t>
  </si>
  <si>
    <t>Подшипник 310</t>
  </si>
  <si>
    <t>Подшипник 316</t>
  </si>
  <si>
    <t>Подшипник 318</t>
  </si>
  <si>
    <t>Подшипник 50306</t>
  </si>
  <si>
    <t>Подшипник 60310</t>
  </si>
  <si>
    <t>Подшипник 7215</t>
  </si>
  <si>
    <t>Подшипник 7318</t>
  </si>
  <si>
    <t>Подшипник203</t>
  </si>
  <si>
    <t>Регулятор Р2Ду25</t>
  </si>
  <si>
    <t>Регулятор Р2П ДУ20</t>
  </si>
  <si>
    <t>Регулятор Р2П ДУ25</t>
  </si>
  <si>
    <t>Регулятор Р2П ДУ32</t>
  </si>
  <si>
    <t>Регулятор Р2П ДУ40</t>
  </si>
  <si>
    <t>Регулятор Р7 №7</t>
  </si>
  <si>
    <t>Регулятор Р7№4</t>
  </si>
  <si>
    <t>Резина РГМ гидро</t>
  </si>
  <si>
    <t>Соединитель метал/пласт. перех внут 16-1/2</t>
  </si>
  <si>
    <t>Счетчик воды СГВ-15 МЗ</t>
  </si>
  <si>
    <t>м2</t>
  </si>
  <si>
    <t>компл</t>
  </si>
  <si>
    <t>Счетчик воды СКВГ-90 7/25</t>
  </si>
  <si>
    <t>Счетчик гор. воды ВСГ-50</t>
  </si>
  <si>
    <t>Счетчик х/в ВОХ-80</t>
  </si>
  <si>
    <t>Счетчик х/в СКВ 20/40</t>
  </si>
  <si>
    <t>Счетчик хол. воды ВСХ 100</t>
  </si>
  <si>
    <t>Счетчик хол. воды ВСХ-80</t>
  </si>
  <si>
    <t>Теплосчетчик СТ35/0-16 кПа</t>
  </si>
  <si>
    <t>Тройник м/пласт 16</t>
  </si>
  <si>
    <t>Тройник м/пласт перех. вн.16-1/2"</t>
  </si>
  <si>
    <t>Тройник с НР 16*12</t>
  </si>
  <si>
    <t>Тройник 3/4</t>
  </si>
  <si>
    <t>Тройник 32</t>
  </si>
  <si>
    <t>Тройник 40 мм</t>
  </si>
  <si>
    <t>Тройник канализац. ПП 50*50 90</t>
  </si>
  <si>
    <t>Труба а/ц d 10О</t>
  </si>
  <si>
    <t>Труба ВГП ГОСТ 3262-75,СтСТ2ПС, ДУ40х3,5,Н/МЕН, ЧТП3</t>
  </si>
  <si>
    <t>Труба гост 202295-85ст.17Г1С э/с с/ш 820х8</t>
  </si>
  <si>
    <t>Труба Д89х5.0мм, 12Х18Н10Т(ГОСТ 9941-81)(нерж)</t>
  </si>
  <si>
    <t>Труба напорная</t>
  </si>
  <si>
    <t>Труба напорная ПВХ 50х5.5</t>
  </si>
  <si>
    <t>Труба напорная полиэтиленовая ПНД диам.. 32х3мм</t>
  </si>
  <si>
    <t>Труба п.э водонапорн. ф 25 технич.</t>
  </si>
  <si>
    <t>Труба РN 40 мм</t>
  </si>
  <si>
    <t>пог.м</t>
  </si>
  <si>
    <t>Труба ч/к 50</t>
  </si>
  <si>
    <t>Труба ч/к d150/2м</t>
  </si>
  <si>
    <t>Труба ч/к d150/6м</t>
  </si>
  <si>
    <t>Труба ч/к д 100</t>
  </si>
  <si>
    <t>Трубка латунная</t>
  </si>
  <si>
    <t>Угольник ДУ 15</t>
  </si>
  <si>
    <t>Угольник метал/пласт перех вн 16-1/2</t>
  </si>
  <si>
    <t>Угольник м/пласт 16</t>
  </si>
  <si>
    <t>Кол-во</t>
  </si>
  <si>
    <t xml:space="preserve">Вентиль Ду25РуЮ </t>
  </si>
  <si>
    <t xml:space="preserve">Вентиль </t>
  </si>
  <si>
    <t xml:space="preserve">Насос -дозатор НД р 2.5/400 К 14В </t>
  </si>
  <si>
    <t>Рыночная стоимость мониторинг с НДС</t>
  </si>
  <si>
    <t>Регулятор температуры Электроника Р-2, Р-7 сняты с производства, новые предложенные свыше 50 000,00 руб.</t>
  </si>
  <si>
    <t>нет аналогов для определения стоимости</t>
  </si>
  <si>
    <t>Рыночная стоимость мониторинг без НДС</t>
  </si>
  <si>
    <t>сумма реализации</t>
  </si>
  <si>
    <t xml:space="preserve"> по цене металлома</t>
  </si>
  <si>
    <t>по цене металлома</t>
  </si>
  <si>
    <t>Агрегат насосный АНС 60Д (насос НЦСУ)                                             по  цене металла</t>
  </si>
  <si>
    <t>Эл.двигатель                                              по  цене металла</t>
  </si>
  <si>
    <t>Вентилятор ВЦ 14-46-4к                                          по  цене металла</t>
  </si>
  <si>
    <t>Е.А.  Силимянкина</t>
  </si>
  <si>
    <t>Н.А.  Володина</t>
  </si>
  <si>
    <t>Члены Комиссии</t>
  </si>
  <si>
    <t>Председатель  Комиссии</t>
  </si>
  <si>
    <t>В.С  Чибуров</t>
  </si>
  <si>
    <t>А.Е.  Ширшавин</t>
  </si>
  <si>
    <t>А.В.  Новиков</t>
  </si>
  <si>
    <t>Перечень неликвидных  ТМЦ ОАО «РСП ТПК КГРЭС» для реализации  в  2 кв.2016 г.</t>
  </si>
  <si>
    <t>цена  реализации без НДС 1 квартал</t>
  </si>
  <si>
    <t>цена  реализации без НДС 2 квартал</t>
  </si>
  <si>
    <t>Утверждаю:</t>
  </si>
  <si>
    <t xml:space="preserve">Генеральный директор </t>
  </si>
  <si>
    <t>ОАО "РСП ТПК КГРЭС"</t>
  </si>
  <si>
    <t>________________ Езжев М.В.</t>
  </si>
  <si>
    <t>Разница от реализации</t>
  </si>
  <si>
    <t>Цена учетная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</si>
</sst>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6" xfId="0" applyNumberFormat="1" applyFont="1" applyFill="1" applyBorder="1" applyAlignment="1">
      <alignment horizontal="left" vertical="top"/>
    </xf>
    <xf numFmtId="0" fontId="0" fillId="0" borderId="6" xfId="0" applyNumberFormat="1" applyFill="1" applyBorder="1" applyAlignment="1">
      <alignment horizontal="left" vertical="top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horizontal="right" vertical="top"/>
    </xf>
    <xf numFmtId="2" fontId="0" fillId="0" borderId="8" xfId="0" applyNumberFormat="1" applyFont="1" applyFill="1" applyBorder="1" applyAlignment="1">
      <alignment horizontal="right" vertical="top"/>
    </xf>
    <xf numFmtId="4" fontId="0" fillId="0" borderId="7" xfId="0" applyNumberFormat="1" applyFont="1" applyFill="1" applyBorder="1" applyAlignment="1">
      <alignment horizontal="right" vertical="top"/>
    </xf>
    <xf numFmtId="2" fontId="0" fillId="0" borderId="7" xfId="0" applyNumberFormat="1" applyFont="1" applyFill="1" applyBorder="1" applyAlignment="1">
      <alignment horizontal="right" vertical="top"/>
    </xf>
    <xf numFmtId="1" fontId="0" fillId="0" borderId="5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2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  <xf numFmtId="0" fontId="0" fillId="0" borderId="12" xfId="0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4" fontId="0" fillId="3" borderId="7" xfId="0" applyNumberFormat="1" applyFont="1" applyFill="1" applyBorder="1" applyAlignment="1">
      <alignment horizontal="right" vertical="top"/>
    </xf>
    <xf numFmtId="2" fontId="0" fillId="3" borderId="7" xfId="0" applyNumberFormat="1" applyFont="1" applyFill="1" applyBorder="1" applyAlignment="1">
      <alignment horizontal="right" vertical="top"/>
    </xf>
    <xf numFmtId="2" fontId="0" fillId="3" borderId="1" xfId="0" applyNumberFormat="1" applyFont="1" applyFill="1" applyBorder="1" applyAlignment="1">
      <alignment horizontal="right" vertical="top"/>
    </xf>
    <xf numFmtId="4" fontId="0" fillId="0" borderId="1" xfId="0" applyNumberFormat="1" applyBorder="1"/>
    <xf numFmtId="4" fontId="0" fillId="3" borderId="1" xfId="0" applyNumberForma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4" borderId="1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/>
    </xf>
    <xf numFmtId="4" fontId="0" fillId="4" borderId="1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4" fontId="0" fillId="4" borderId="1" xfId="0" applyNumberFormat="1" applyFill="1" applyBorder="1"/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4" borderId="6" xfId="0" applyNumberFormat="1" applyFill="1" applyBorder="1" applyAlignment="1">
      <alignment horizontal="left" vertical="top" wrapText="1"/>
    </xf>
    <xf numFmtId="0" fontId="0" fillId="4" borderId="6" xfId="0" applyNumberFormat="1" applyFont="1" applyFill="1" applyBorder="1" applyAlignment="1">
      <alignment horizontal="left" vertical="top" wrapText="1"/>
    </xf>
    <xf numFmtId="0" fontId="0" fillId="4" borderId="8" xfId="0" applyNumberForma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A2" sqref="A2:E23"/>
    </sheetView>
  </sheetViews>
  <sheetFormatPr defaultRowHeight="15"/>
  <cols>
    <col min="1" max="1" width="26.28515625" customWidth="1"/>
    <col min="2" max="2" width="16.7109375" customWidth="1"/>
    <col min="3" max="3" width="24.42578125" customWidth="1"/>
  </cols>
  <sheetData>
    <row r="2" spans="1:3">
      <c r="A2" s="5"/>
      <c r="B2" s="6"/>
      <c r="C2" s="5"/>
    </row>
    <row r="3" spans="1:3">
      <c r="A3" s="2"/>
      <c r="B3" s="2"/>
      <c r="C3" s="2"/>
    </row>
    <row r="4" spans="1:3">
      <c r="A4" s="2"/>
      <c r="B4" s="4"/>
      <c r="C4" s="2"/>
    </row>
    <row r="5" spans="1:3">
      <c r="A5" s="2"/>
      <c r="B5" s="2"/>
      <c r="C5" s="2"/>
    </row>
    <row r="6" spans="1:3">
      <c r="A6" s="3"/>
      <c r="B6" s="2"/>
      <c r="C6" s="2"/>
    </row>
    <row r="7" spans="1:3" ht="30.75" customHeight="1">
      <c r="A7" s="3"/>
      <c r="B7" s="2"/>
      <c r="C7" s="2"/>
    </row>
    <row r="8" spans="1:3">
      <c r="A8" s="3"/>
      <c r="B8" s="2"/>
      <c r="C8" s="2"/>
    </row>
    <row r="9" spans="1:3">
      <c r="A9" s="6"/>
      <c r="B9" s="5"/>
      <c r="C9" s="5"/>
    </row>
    <row r="10" spans="1:3">
      <c r="A10" s="3"/>
      <c r="B10" s="2"/>
      <c r="C10" s="2"/>
    </row>
    <row r="11" spans="1:3">
      <c r="A11" s="6"/>
      <c r="B11" s="5"/>
      <c r="C11" s="5"/>
    </row>
    <row r="12" spans="1:3">
      <c r="A12" s="3"/>
      <c r="B12" s="2"/>
      <c r="C12" s="2"/>
    </row>
    <row r="13" spans="1:3">
      <c r="A13" s="6"/>
      <c r="B13" s="7"/>
      <c r="C13" s="7"/>
    </row>
    <row r="14" spans="1:3">
      <c r="A14" s="1"/>
    </row>
    <row r="15" spans="1:3">
      <c r="A15" s="1"/>
    </row>
    <row r="16" spans="1:3">
      <c r="A16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abSelected="1" zoomScale="80" zoomScaleNormal="80" workbookViewId="0">
      <selection activeCell="A101" sqref="A101"/>
    </sheetView>
  </sheetViews>
  <sheetFormatPr defaultRowHeight="15"/>
  <cols>
    <col min="1" max="1" width="5.28515625" customWidth="1"/>
    <col min="2" max="2" width="43" customWidth="1"/>
    <col min="3" max="3" width="6.7109375" customWidth="1"/>
    <col min="4" max="4" width="7.42578125" customWidth="1"/>
    <col min="5" max="5" width="10.85546875" hidden="1" customWidth="1"/>
    <col min="6" max="6" width="12.7109375" hidden="1" customWidth="1"/>
    <col min="7" max="7" width="17.85546875" hidden="1" customWidth="1"/>
    <col min="8" max="8" width="18.42578125" hidden="1" customWidth="1"/>
    <col min="9" max="9" width="20.140625" hidden="1" customWidth="1"/>
    <col min="10" max="10" width="17.5703125" customWidth="1"/>
    <col min="11" max="11" width="23.42578125" customWidth="1"/>
    <col min="12" max="12" width="15.42578125" hidden="1" customWidth="1"/>
    <col min="13" max="13" width="15.5703125" hidden="1" customWidth="1"/>
    <col min="14" max="14" width="13.28515625" customWidth="1"/>
  </cols>
  <sheetData>
    <row r="1" spans="1:13">
      <c r="J1" t="s">
        <v>138</v>
      </c>
    </row>
    <row r="2" spans="1:13">
      <c r="J2" t="s">
        <v>139</v>
      </c>
    </row>
    <row r="3" spans="1:13">
      <c r="J3" t="s">
        <v>140</v>
      </c>
    </row>
    <row r="4" spans="1:13">
      <c r="J4" t="s">
        <v>141</v>
      </c>
    </row>
    <row r="6" spans="1:13" ht="43.5" customHeight="1">
      <c r="B6" s="73" t="s">
        <v>135</v>
      </c>
      <c r="C6" s="74"/>
      <c r="D6" s="74"/>
      <c r="E6" s="74"/>
      <c r="F6" s="74"/>
      <c r="G6" s="74"/>
      <c r="H6" s="74"/>
      <c r="I6" s="74"/>
      <c r="J6" s="74"/>
      <c r="K6" s="74"/>
    </row>
    <row r="9" spans="1:13" ht="15.75" thickBot="1"/>
    <row r="10" spans="1:13" ht="15.75" customHeight="1" thickBot="1">
      <c r="A10" s="53" t="s">
        <v>0</v>
      </c>
      <c r="B10" s="54" t="s">
        <v>1</v>
      </c>
      <c r="C10" s="57" t="s">
        <v>114</v>
      </c>
      <c r="D10" s="54" t="s">
        <v>2</v>
      </c>
      <c r="E10" s="55" t="s">
        <v>143</v>
      </c>
      <c r="F10" s="57" t="s">
        <v>3</v>
      </c>
      <c r="G10" s="69" t="s">
        <v>118</v>
      </c>
      <c r="H10" s="66" t="s">
        <v>121</v>
      </c>
      <c r="I10" s="67" t="s">
        <v>136</v>
      </c>
      <c r="J10" s="67" t="s">
        <v>137</v>
      </c>
      <c r="K10" s="65" t="s">
        <v>122</v>
      </c>
      <c r="L10" s="65" t="s">
        <v>142</v>
      </c>
    </row>
    <row r="11" spans="1:13" ht="36" customHeight="1">
      <c r="A11" s="53"/>
      <c r="B11" s="54"/>
      <c r="C11" s="58"/>
      <c r="D11" s="54"/>
      <c r="E11" s="56"/>
      <c r="F11" s="57"/>
      <c r="G11" s="56"/>
      <c r="H11" s="66"/>
      <c r="I11" s="68"/>
      <c r="J11" s="68"/>
      <c r="K11" s="65"/>
      <c r="L11" s="65"/>
    </row>
    <row r="12" spans="1:13" ht="30" customHeight="1">
      <c r="A12" s="16">
        <v>1</v>
      </c>
      <c r="B12" s="70" t="s">
        <v>125</v>
      </c>
      <c r="C12" s="10">
        <v>0.15</v>
      </c>
      <c r="D12" s="9" t="s">
        <v>43</v>
      </c>
      <c r="E12" s="12">
        <v>9551.49</v>
      </c>
      <c r="F12" s="37">
        <v>9551.49</v>
      </c>
      <c r="G12" s="23" t="s">
        <v>123</v>
      </c>
      <c r="H12" s="24">
        <v>5800</v>
      </c>
      <c r="I12" s="29">
        <f>H12</f>
        <v>5800</v>
      </c>
      <c r="J12" s="29">
        <f>+I12-(I12*0.1)</f>
        <v>5220</v>
      </c>
      <c r="K12" s="51">
        <f>+C12*J12</f>
        <v>783</v>
      </c>
      <c r="L12" s="41">
        <f>+K12-F12</f>
        <v>-8768.49</v>
      </c>
      <c r="M12" s="44">
        <f>(-L12)</f>
        <v>8768.49</v>
      </c>
    </row>
    <row r="13" spans="1:13" ht="22.5" customHeight="1">
      <c r="A13" s="16">
        <v>2</v>
      </c>
      <c r="B13" s="70" t="s">
        <v>5</v>
      </c>
      <c r="C13" s="10">
        <v>8</v>
      </c>
      <c r="D13" s="8" t="s">
        <v>4</v>
      </c>
      <c r="E13" s="13">
        <v>265.68</v>
      </c>
      <c r="F13" s="14">
        <v>2125.44</v>
      </c>
      <c r="G13" s="24">
        <f>660</f>
        <v>660</v>
      </c>
      <c r="H13" s="28">
        <f t="shared" ref="H13:H24" si="0">+G13/1.18</f>
        <v>559.32203389830511</v>
      </c>
      <c r="I13" s="29">
        <v>500</v>
      </c>
      <c r="J13" s="29">
        <f t="shared" ref="J13:J76" si="1">+I13-(I13*0.1)</f>
        <v>450</v>
      </c>
      <c r="K13" s="51">
        <f t="shared" ref="K13:K76" si="2">+C13*J13</f>
        <v>3600</v>
      </c>
      <c r="L13" s="40">
        <f t="shared" ref="L13:L76" si="3">+K13-F13</f>
        <v>1474.56</v>
      </c>
    </row>
    <row r="14" spans="1:13" ht="23.25" customHeight="1">
      <c r="A14" s="16">
        <v>3</v>
      </c>
      <c r="B14" s="70" t="s">
        <v>116</v>
      </c>
      <c r="C14" s="10">
        <v>4</v>
      </c>
      <c r="D14" s="8" t="s">
        <v>4</v>
      </c>
      <c r="E14" s="13">
        <v>124.87</v>
      </c>
      <c r="F14" s="15">
        <v>499.47</v>
      </c>
      <c r="G14" s="24">
        <v>280</v>
      </c>
      <c r="H14" s="28">
        <f t="shared" si="0"/>
        <v>237.28813559322035</v>
      </c>
      <c r="I14" s="29">
        <v>200</v>
      </c>
      <c r="J14" s="29">
        <f t="shared" si="1"/>
        <v>180</v>
      </c>
      <c r="K14" s="51">
        <f t="shared" si="2"/>
        <v>720</v>
      </c>
      <c r="L14" s="40">
        <f t="shared" si="3"/>
        <v>220.52999999999997</v>
      </c>
    </row>
    <row r="15" spans="1:13" ht="24.75" customHeight="1">
      <c r="A15" s="16">
        <v>4</v>
      </c>
      <c r="B15" s="71" t="s">
        <v>6</v>
      </c>
      <c r="C15" s="10">
        <v>4</v>
      </c>
      <c r="D15" s="8" t="s">
        <v>4</v>
      </c>
      <c r="E15" s="13">
        <v>328.48</v>
      </c>
      <c r="F15" s="14">
        <v>1313.9</v>
      </c>
      <c r="G15" s="24">
        <v>1316</v>
      </c>
      <c r="H15" s="28">
        <f t="shared" si="0"/>
        <v>1115.2542372881358</v>
      </c>
      <c r="I15" s="29">
        <v>1000</v>
      </c>
      <c r="J15" s="29">
        <f t="shared" si="1"/>
        <v>900</v>
      </c>
      <c r="K15" s="51">
        <f t="shared" si="2"/>
        <v>3600</v>
      </c>
      <c r="L15" s="40">
        <f t="shared" si="3"/>
        <v>2286.1</v>
      </c>
    </row>
    <row r="16" spans="1:13" ht="24" customHeight="1">
      <c r="A16" s="16">
        <v>5</v>
      </c>
      <c r="B16" s="71" t="s">
        <v>7</v>
      </c>
      <c r="C16" s="10">
        <v>2</v>
      </c>
      <c r="D16" s="8" t="s">
        <v>4</v>
      </c>
      <c r="E16" s="13">
        <v>700</v>
      </c>
      <c r="F16" s="14">
        <v>1400</v>
      </c>
      <c r="G16" s="24">
        <v>1190</v>
      </c>
      <c r="H16" s="28">
        <f t="shared" si="0"/>
        <v>1008.4745762711865</v>
      </c>
      <c r="I16" s="29">
        <v>900</v>
      </c>
      <c r="J16" s="29">
        <f t="shared" si="1"/>
        <v>810</v>
      </c>
      <c r="K16" s="51">
        <f t="shared" si="2"/>
        <v>1620</v>
      </c>
      <c r="L16" s="40">
        <f t="shared" si="3"/>
        <v>220</v>
      </c>
    </row>
    <row r="17" spans="1:13" ht="24" customHeight="1">
      <c r="A17" s="16">
        <v>6</v>
      </c>
      <c r="B17" s="70" t="s">
        <v>115</v>
      </c>
      <c r="C17" s="10">
        <v>32</v>
      </c>
      <c r="D17" s="8" t="s">
        <v>4</v>
      </c>
      <c r="E17" s="13">
        <v>88.38</v>
      </c>
      <c r="F17" s="14">
        <v>2828.16</v>
      </c>
      <c r="G17" s="24">
        <v>220</v>
      </c>
      <c r="H17" s="28">
        <f t="shared" si="0"/>
        <v>186.4406779661017</v>
      </c>
      <c r="I17" s="29">
        <v>160</v>
      </c>
      <c r="J17" s="29">
        <f t="shared" si="1"/>
        <v>144</v>
      </c>
      <c r="K17" s="51">
        <f t="shared" si="2"/>
        <v>4608</v>
      </c>
      <c r="L17" s="40">
        <f t="shared" si="3"/>
        <v>1779.8400000000001</v>
      </c>
    </row>
    <row r="18" spans="1:13" ht="24" customHeight="1">
      <c r="A18" s="16">
        <v>7</v>
      </c>
      <c r="B18" s="71" t="s">
        <v>8</v>
      </c>
      <c r="C18" s="10">
        <v>23</v>
      </c>
      <c r="D18" s="8" t="s">
        <v>4</v>
      </c>
      <c r="E18" s="13">
        <v>68.83</v>
      </c>
      <c r="F18" s="14">
        <v>1583.09</v>
      </c>
      <c r="G18" s="24">
        <v>116</v>
      </c>
      <c r="H18" s="28">
        <f t="shared" si="0"/>
        <v>98.305084745762713</v>
      </c>
      <c r="I18" s="29">
        <v>90</v>
      </c>
      <c r="J18" s="29">
        <f t="shared" si="1"/>
        <v>81</v>
      </c>
      <c r="K18" s="51">
        <f t="shared" si="2"/>
        <v>1863</v>
      </c>
      <c r="L18" s="40">
        <f t="shared" si="3"/>
        <v>279.91000000000008</v>
      </c>
    </row>
    <row r="19" spans="1:13" ht="24.75" customHeight="1">
      <c r="A19" s="16">
        <v>8</v>
      </c>
      <c r="B19" s="71" t="s">
        <v>9</v>
      </c>
      <c r="C19" s="10">
        <v>23</v>
      </c>
      <c r="D19" s="8" t="s">
        <v>4</v>
      </c>
      <c r="E19" s="13">
        <v>134.47999999999999</v>
      </c>
      <c r="F19" s="37">
        <v>3093.04</v>
      </c>
      <c r="G19" s="24">
        <v>150</v>
      </c>
      <c r="H19" s="28">
        <f t="shared" si="0"/>
        <v>127.11864406779662</v>
      </c>
      <c r="I19" s="29">
        <v>110</v>
      </c>
      <c r="J19" s="29">
        <f t="shared" si="1"/>
        <v>99</v>
      </c>
      <c r="K19" s="51">
        <f t="shared" si="2"/>
        <v>2277</v>
      </c>
      <c r="L19" s="41">
        <f t="shared" si="3"/>
        <v>-816.04</v>
      </c>
      <c r="M19" s="44">
        <f>(-L19)</f>
        <v>816.04</v>
      </c>
    </row>
    <row r="20" spans="1:13" ht="24" customHeight="1">
      <c r="A20" s="16">
        <v>9</v>
      </c>
      <c r="B20" s="71" t="s">
        <v>10</v>
      </c>
      <c r="C20" s="10">
        <v>25</v>
      </c>
      <c r="D20" s="8" t="s">
        <v>4</v>
      </c>
      <c r="E20" s="13">
        <v>134.47999999999999</v>
      </c>
      <c r="F20" s="14">
        <v>3362</v>
      </c>
      <c r="G20" s="24">
        <v>580</v>
      </c>
      <c r="H20" s="28">
        <f t="shared" si="0"/>
        <v>491.52542372881356</v>
      </c>
      <c r="I20" s="29">
        <v>440</v>
      </c>
      <c r="J20" s="29">
        <f t="shared" si="1"/>
        <v>396</v>
      </c>
      <c r="K20" s="51">
        <f t="shared" si="2"/>
        <v>9900</v>
      </c>
      <c r="L20" s="40">
        <f t="shared" si="3"/>
        <v>6538</v>
      </c>
    </row>
    <row r="21" spans="1:13" ht="24.75" customHeight="1">
      <c r="A21" s="16">
        <v>10</v>
      </c>
      <c r="B21" s="71" t="s">
        <v>11</v>
      </c>
      <c r="C21" s="10">
        <v>11</v>
      </c>
      <c r="D21" s="8" t="s">
        <v>4</v>
      </c>
      <c r="E21" s="13">
        <v>160.6</v>
      </c>
      <c r="F21" s="14">
        <v>1766.65</v>
      </c>
      <c r="G21" s="24">
        <v>250</v>
      </c>
      <c r="H21" s="28">
        <f t="shared" si="0"/>
        <v>211.86440677966104</v>
      </c>
      <c r="I21" s="29">
        <v>190</v>
      </c>
      <c r="J21" s="29">
        <f t="shared" si="1"/>
        <v>171</v>
      </c>
      <c r="K21" s="51">
        <f t="shared" si="2"/>
        <v>1881</v>
      </c>
      <c r="L21" s="40">
        <f t="shared" si="3"/>
        <v>114.34999999999991</v>
      </c>
    </row>
    <row r="22" spans="1:13" ht="20.25" customHeight="1">
      <c r="A22" s="16">
        <v>11</v>
      </c>
      <c r="B22" s="71" t="s">
        <v>12</v>
      </c>
      <c r="C22" s="10">
        <v>11</v>
      </c>
      <c r="D22" s="8" t="s">
        <v>4</v>
      </c>
      <c r="E22" s="13">
        <v>187.45</v>
      </c>
      <c r="F22" s="14">
        <v>2061.9499999999998</v>
      </c>
      <c r="G22" s="24">
        <v>310</v>
      </c>
      <c r="H22" s="28">
        <f t="shared" si="0"/>
        <v>262.71186440677968</v>
      </c>
      <c r="I22" s="29">
        <v>230</v>
      </c>
      <c r="J22" s="29">
        <f t="shared" si="1"/>
        <v>207</v>
      </c>
      <c r="K22" s="51">
        <f t="shared" si="2"/>
        <v>2277</v>
      </c>
      <c r="L22" s="40">
        <f t="shared" si="3"/>
        <v>215.05000000000018</v>
      </c>
    </row>
    <row r="23" spans="1:13" ht="24" customHeight="1">
      <c r="A23" s="16">
        <v>12</v>
      </c>
      <c r="B23" s="71" t="s">
        <v>13</v>
      </c>
      <c r="C23" s="10">
        <v>1</v>
      </c>
      <c r="D23" s="8" t="s">
        <v>4</v>
      </c>
      <c r="E23" s="12">
        <v>12120</v>
      </c>
      <c r="F23" s="37">
        <v>12120</v>
      </c>
      <c r="G23" s="24">
        <v>18000</v>
      </c>
      <c r="H23" s="28">
        <f t="shared" si="0"/>
        <v>15254.237288135593</v>
      </c>
      <c r="I23" s="29">
        <v>13000</v>
      </c>
      <c r="J23" s="29">
        <f t="shared" si="1"/>
        <v>11700</v>
      </c>
      <c r="K23" s="51">
        <f t="shared" si="2"/>
        <v>11700</v>
      </c>
      <c r="L23" s="41">
        <f t="shared" si="3"/>
        <v>-420</v>
      </c>
      <c r="M23" s="44">
        <f>(-L23)</f>
        <v>420</v>
      </c>
    </row>
    <row r="24" spans="1:13" ht="23.25" customHeight="1">
      <c r="A24" s="16">
        <v>13</v>
      </c>
      <c r="B24" s="71" t="s">
        <v>14</v>
      </c>
      <c r="C24" s="10">
        <v>1</v>
      </c>
      <c r="D24" s="8" t="s">
        <v>4</v>
      </c>
      <c r="E24" s="12">
        <v>17316.669999999998</v>
      </c>
      <c r="F24" s="14">
        <v>17316.669999999998</v>
      </c>
      <c r="G24" s="24">
        <v>40000</v>
      </c>
      <c r="H24" s="28">
        <f t="shared" si="0"/>
        <v>33898.305084745763</v>
      </c>
      <c r="I24" s="29">
        <v>20000</v>
      </c>
      <c r="J24" s="29">
        <f t="shared" si="1"/>
        <v>18000</v>
      </c>
      <c r="K24" s="51">
        <f t="shared" si="2"/>
        <v>18000</v>
      </c>
      <c r="L24" s="40">
        <f t="shared" si="3"/>
        <v>683.33000000000175</v>
      </c>
    </row>
    <row r="25" spans="1:13" ht="31.5" customHeight="1">
      <c r="A25" s="16"/>
      <c r="B25" s="70" t="s">
        <v>127</v>
      </c>
      <c r="C25" s="10">
        <v>0.06</v>
      </c>
      <c r="D25" s="9" t="s">
        <v>43</v>
      </c>
      <c r="E25" s="12">
        <v>17316.669999999998</v>
      </c>
      <c r="F25" s="37">
        <v>17316.669999999998</v>
      </c>
      <c r="G25" s="23" t="s">
        <v>124</v>
      </c>
      <c r="H25" s="28">
        <v>5800</v>
      </c>
      <c r="I25" s="29">
        <f>H25</f>
        <v>5800</v>
      </c>
      <c r="J25" s="29">
        <f t="shared" si="1"/>
        <v>5220</v>
      </c>
      <c r="K25" s="51">
        <f t="shared" si="2"/>
        <v>313.2</v>
      </c>
      <c r="L25" s="41">
        <f t="shared" si="3"/>
        <v>-17003.469999999998</v>
      </c>
      <c r="M25" s="44">
        <f>(-L25)</f>
        <v>17003.469999999998</v>
      </c>
    </row>
    <row r="26" spans="1:13" ht="23.25" customHeight="1">
      <c r="A26" s="16">
        <v>14</v>
      </c>
      <c r="B26" s="71" t="s">
        <v>15</v>
      </c>
      <c r="C26" s="10">
        <v>1</v>
      </c>
      <c r="D26" s="8" t="s">
        <v>4</v>
      </c>
      <c r="E26" s="12">
        <v>4800</v>
      </c>
      <c r="F26" s="14">
        <v>4800</v>
      </c>
      <c r="G26" s="24">
        <v>12600</v>
      </c>
      <c r="H26" s="28">
        <f>+G26/1.18</f>
        <v>10677.966101694916</v>
      </c>
      <c r="I26" s="29">
        <v>9000</v>
      </c>
      <c r="J26" s="29">
        <f t="shared" si="1"/>
        <v>8100</v>
      </c>
      <c r="K26" s="51">
        <f t="shared" si="2"/>
        <v>8100</v>
      </c>
      <c r="L26" s="40">
        <f t="shared" si="3"/>
        <v>3300</v>
      </c>
    </row>
    <row r="27" spans="1:13" ht="24" customHeight="1">
      <c r="A27" s="16">
        <v>15</v>
      </c>
      <c r="B27" s="71" t="s">
        <v>16</v>
      </c>
      <c r="C27" s="10">
        <v>1</v>
      </c>
      <c r="D27" s="8" t="s">
        <v>4</v>
      </c>
      <c r="E27" s="12">
        <v>6550</v>
      </c>
      <c r="F27" s="14">
        <v>6550</v>
      </c>
      <c r="G27" s="24">
        <v>16400</v>
      </c>
      <c r="H27" s="28">
        <f>+G27/1.18</f>
        <v>13898.305084745763</v>
      </c>
      <c r="I27" s="29">
        <v>10000</v>
      </c>
      <c r="J27" s="29">
        <f t="shared" si="1"/>
        <v>9000</v>
      </c>
      <c r="K27" s="51">
        <f t="shared" si="2"/>
        <v>9000</v>
      </c>
      <c r="L27" s="40">
        <f t="shared" si="3"/>
        <v>2450</v>
      </c>
    </row>
    <row r="28" spans="1:13" ht="24" customHeight="1">
      <c r="A28" s="16">
        <v>16</v>
      </c>
      <c r="B28" s="71" t="s">
        <v>17</v>
      </c>
      <c r="C28" s="10">
        <v>1</v>
      </c>
      <c r="D28" s="8" t="s">
        <v>4</v>
      </c>
      <c r="E28" s="12">
        <v>66841.8</v>
      </c>
      <c r="F28" s="37">
        <v>66841.8</v>
      </c>
      <c r="G28" s="24">
        <v>35000</v>
      </c>
      <c r="H28" s="28">
        <f>+G28/1.18</f>
        <v>29661.016949152545</v>
      </c>
      <c r="I28" s="29">
        <f t="shared" ref="I28" si="4">H28*0.9</f>
        <v>26694.91525423729</v>
      </c>
      <c r="J28" s="29">
        <f t="shared" si="1"/>
        <v>24025.423728813563</v>
      </c>
      <c r="K28" s="51">
        <f t="shared" si="2"/>
        <v>24025.423728813563</v>
      </c>
      <c r="L28" s="41">
        <f t="shared" si="3"/>
        <v>-42816.37627118644</v>
      </c>
      <c r="M28" s="44">
        <f>(-L28)</f>
        <v>42816.37627118644</v>
      </c>
    </row>
    <row r="29" spans="1:13" ht="21.75" customHeight="1">
      <c r="A29" s="16">
        <v>17</v>
      </c>
      <c r="B29" s="71" t="s">
        <v>18</v>
      </c>
      <c r="C29" s="10">
        <v>3</v>
      </c>
      <c r="D29" s="8" t="s">
        <v>4</v>
      </c>
      <c r="E29" s="13">
        <v>1</v>
      </c>
      <c r="F29" s="15">
        <v>3</v>
      </c>
      <c r="G29" s="24">
        <v>290</v>
      </c>
      <c r="H29" s="28">
        <f>+G29/1.18</f>
        <v>245.76271186440678</v>
      </c>
      <c r="I29" s="29">
        <v>100</v>
      </c>
      <c r="J29" s="29">
        <f t="shared" si="1"/>
        <v>90</v>
      </c>
      <c r="K29" s="51">
        <f t="shared" si="2"/>
        <v>270</v>
      </c>
      <c r="L29" s="40">
        <f t="shared" si="3"/>
        <v>267</v>
      </c>
      <c r="M29" s="44"/>
    </row>
    <row r="30" spans="1:13" ht="37.5" customHeight="1">
      <c r="A30" s="16">
        <v>18</v>
      </c>
      <c r="B30" s="71" t="s">
        <v>19</v>
      </c>
      <c r="C30" s="10">
        <v>1</v>
      </c>
      <c r="D30" s="8" t="s">
        <v>4</v>
      </c>
      <c r="E30" s="12">
        <v>23338.98</v>
      </c>
      <c r="F30" s="14">
        <v>23338.98</v>
      </c>
      <c r="G30" s="24">
        <v>70000</v>
      </c>
      <c r="H30" s="28">
        <f>+G30/1.18</f>
        <v>59322.03389830509</v>
      </c>
      <c r="I30" s="29">
        <v>30000</v>
      </c>
      <c r="J30" s="29">
        <f t="shared" si="1"/>
        <v>27000</v>
      </c>
      <c r="K30" s="51">
        <f t="shared" si="2"/>
        <v>27000</v>
      </c>
      <c r="L30" s="40">
        <f t="shared" si="3"/>
        <v>3661.0200000000004</v>
      </c>
      <c r="M30" s="44"/>
    </row>
    <row r="31" spans="1:13" ht="25.5" customHeight="1">
      <c r="A31" s="16">
        <v>19</v>
      </c>
      <c r="B31" s="71" t="s">
        <v>20</v>
      </c>
      <c r="C31" s="10">
        <v>150</v>
      </c>
      <c r="D31" s="8" t="s">
        <v>21</v>
      </c>
      <c r="E31" s="13">
        <v>11</v>
      </c>
      <c r="F31" s="37">
        <v>1650</v>
      </c>
      <c r="G31" s="24"/>
      <c r="H31" s="28">
        <f>E31*1.05</f>
        <v>11.55</v>
      </c>
      <c r="I31" s="29">
        <f>H31</f>
        <v>11.55</v>
      </c>
      <c r="J31" s="29">
        <f t="shared" si="1"/>
        <v>10.395000000000001</v>
      </c>
      <c r="K31" s="51">
        <f t="shared" si="2"/>
        <v>1559.2500000000002</v>
      </c>
      <c r="L31" s="41">
        <f t="shared" si="3"/>
        <v>-90.749999999999773</v>
      </c>
      <c r="M31" s="44">
        <f t="shared" ref="M31:M89" si="5">(-L31)</f>
        <v>90.749999999999773</v>
      </c>
    </row>
    <row r="32" spans="1:13" ht="29.25" customHeight="1">
      <c r="A32" s="16">
        <v>20</v>
      </c>
      <c r="B32" s="71" t="s">
        <v>22</v>
      </c>
      <c r="C32" s="10">
        <v>9</v>
      </c>
      <c r="D32" s="8" t="s">
        <v>4</v>
      </c>
      <c r="E32" s="13">
        <v>134.47999999999999</v>
      </c>
      <c r="F32" s="37">
        <v>1210.32</v>
      </c>
      <c r="G32" s="24">
        <v>150</v>
      </c>
      <c r="H32" s="28">
        <f t="shared" ref="H32:H62" si="6">+G32/1.18</f>
        <v>127.11864406779662</v>
      </c>
      <c r="I32" s="29">
        <v>140</v>
      </c>
      <c r="J32" s="29">
        <f t="shared" si="1"/>
        <v>126</v>
      </c>
      <c r="K32" s="51">
        <f t="shared" si="2"/>
        <v>1134</v>
      </c>
      <c r="L32" s="41">
        <f t="shared" si="3"/>
        <v>-76.319999999999936</v>
      </c>
      <c r="M32" s="44">
        <f t="shared" si="5"/>
        <v>76.319999999999936</v>
      </c>
    </row>
    <row r="33" spans="1:13" ht="27" customHeight="1">
      <c r="A33" s="16">
        <v>21</v>
      </c>
      <c r="B33" s="70" t="s">
        <v>23</v>
      </c>
      <c r="C33" s="10">
        <v>27</v>
      </c>
      <c r="D33" s="8" t="s">
        <v>4</v>
      </c>
      <c r="E33" s="13">
        <v>80</v>
      </c>
      <c r="F33" s="14">
        <v>2160</v>
      </c>
      <c r="G33" s="24">
        <v>140</v>
      </c>
      <c r="H33" s="28">
        <f t="shared" si="6"/>
        <v>118.64406779661017</v>
      </c>
      <c r="I33" s="29">
        <v>110</v>
      </c>
      <c r="J33" s="29">
        <f t="shared" si="1"/>
        <v>99</v>
      </c>
      <c r="K33" s="51">
        <f t="shared" si="2"/>
        <v>2673</v>
      </c>
      <c r="L33" s="40">
        <f t="shared" si="3"/>
        <v>513</v>
      </c>
      <c r="M33" s="44"/>
    </row>
    <row r="34" spans="1:13" ht="30" customHeight="1">
      <c r="A34" s="16">
        <v>22</v>
      </c>
      <c r="B34" s="71" t="s">
        <v>24</v>
      </c>
      <c r="C34" s="10">
        <v>4</v>
      </c>
      <c r="D34" s="8" t="s">
        <v>4</v>
      </c>
      <c r="E34" s="13">
        <v>96.4</v>
      </c>
      <c r="F34" s="15">
        <v>385.6</v>
      </c>
      <c r="G34" s="24">
        <v>480</v>
      </c>
      <c r="H34" s="28">
        <f t="shared" si="6"/>
        <v>406.77966101694915</v>
      </c>
      <c r="I34" s="29">
        <v>350</v>
      </c>
      <c r="J34" s="29">
        <f t="shared" si="1"/>
        <v>315</v>
      </c>
      <c r="K34" s="51">
        <f t="shared" si="2"/>
        <v>1260</v>
      </c>
      <c r="L34" s="40">
        <f t="shared" si="3"/>
        <v>874.4</v>
      </c>
      <c r="M34" s="44"/>
    </row>
    <row r="35" spans="1:13" ht="33" customHeight="1">
      <c r="A35" s="16">
        <v>23</v>
      </c>
      <c r="B35" s="71" t="s">
        <v>25</v>
      </c>
      <c r="C35" s="10">
        <v>5</v>
      </c>
      <c r="D35" s="8" t="s">
        <v>4</v>
      </c>
      <c r="E35" s="13">
        <v>20</v>
      </c>
      <c r="F35" s="15">
        <v>100</v>
      </c>
      <c r="G35" s="24">
        <v>150</v>
      </c>
      <c r="H35" s="28">
        <f t="shared" si="6"/>
        <v>127.11864406779662</v>
      </c>
      <c r="I35" s="29">
        <v>100</v>
      </c>
      <c r="J35" s="29">
        <f t="shared" si="1"/>
        <v>90</v>
      </c>
      <c r="K35" s="51">
        <f t="shared" si="2"/>
        <v>450</v>
      </c>
      <c r="L35" s="40">
        <f t="shared" si="3"/>
        <v>350</v>
      </c>
      <c r="M35" s="44"/>
    </row>
    <row r="36" spans="1:13" ht="30" customHeight="1">
      <c r="A36" s="16">
        <v>24</v>
      </c>
      <c r="B36" s="71" t="s">
        <v>26</v>
      </c>
      <c r="C36" s="10">
        <v>10</v>
      </c>
      <c r="D36" s="8" t="s">
        <v>4</v>
      </c>
      <c r="E36" s="13">
        <v>20</v>
      </c>
      <c r="F36" s="15">
        <v>200</v>
      </c>
      <c r="G36" s="24">
        <v>150</v>
      </c>
      <c r="H36" s="28">
        <f t="shared" si="6"/>
        <v>127.11864406779662</v>
      </c>
      <c r="I36" s="29">
        <v>100</v>
      </c>
      <c r="J36" s="29">
        <f t="shared" si="1"/>
        <v>90</v>
      </c>
      <c r="K36" s="51">
        <f t="shared" si="2"/>
        <v>900</v>
      </c>
      <c r="L36" s="40">
        <f t="shared" si="3"/>
        <v>700</v>
      </c>
      <c r="M36" s="44"/>
    </row>
    <row r="37" spans="1:13" ht="26.25" customHeight="1">
      <c r="A37" s="16">
        <v>25</v>
      </c>
      <c r="B37" s="71" t="s">
        <v>27</v>
      </c>
      <c r="C37" s="10">
        <v>6</v>
      </c>
      <c r="D37" s="8" t="s">
        <v>4</v>
      </c>
      <c r="E37" s="13">
        <v>105.95</v>
      </c>
      <c r="F37" s="15">
        <v>635.70000000000005</v>
      </c>
      <c r="G37" s="24">
        <v>260</v>
      </c>
      <c r="H37" s="28">
        <f t="shared" si="6"/>
        <v>220.33898305084747</v>
      </c>
      <c r="I37" s="29">
        <v>200</v>
      </c>
      <c r="J37" s="29">
        <f t="shared" si="1"/>
        <v>180</v>
      </c>
      <c r="K37" s="51">
        <f t="shared" si="2"/>
        <v>1080</v>
      </c>
      <c r="L37" s="40">
        <f t="shared" si="3"/>
        <v>444.29999999999995</v>
      </c>
      <c r="M37" s="44"/>
    </row>
    <row r="38" spans="1:13" ht="27.75" customHeight="1">
      <c r="A38" s="16">
        <v>26</v>
      </c>
      <c r="B38" s="70" t="s">
        <v>28</v>
      </c>
      <c r="C38" s="11">
        <v>4</v>
      </c>
      <c r="D38" s="8" t="s">
        <v>4</v>
      </c>
      <c r="E38" s="13">
        <v>174.73</v>
      </c>
      <c r="F38" s="15">
        <v>698.92</v>
      </c>
      <c r="G38" s="24">
        <v>760</v>
      </c>
      <c r="H38" s="28">
        <f t="shared" si="6"/>
        <v>644.06779661016958</v>
      </c>
      <c r="I38" s="29">
        <v>550</v>
      </c>
      <c r="J38" s="29">
        <f t="shared" si="1"/>
        <v>495</v>
      </c>
      <c r="K38" s="51">
        <f t="shared" si="2"/>
        <v>1980</v>
      </c>
      <c r="L38" s="40">
        <f t="shared" si="3"/>
        <v>1281.08</v>
      </c>
      <c r="M38" s="44"/>
    </row>
    <row r="39" spans="1:13" ht="26.25" customHeight="1">
      <c r="A39" s="16">
        <v>27</v>
      </c>
      <c r="B39" s="71" t="s">
        <v>29</v>
      </c>
      <c r="C39" s="10">
        <v>65</v>
      </c>
      <c r="D39" s="8" t="s">
        <v>4</v>
      </c>
      <c r="E39" s="13">
        <v>106.05</v>
      </c>
      <c r="F39" s="14">
        <v>6893.25</v>
      </c>
      <c r="G39" s="24">
        <v>210</v>
      </c>
      <c r="H39" s="28">
        <f t="shared" si="6"/>
        <v>177.96610169491527</v>
      </c>
      <c r="I39" s="29">
        <v>160</v>
      </c>
      <c r="J39" s="29">
        <f t="shared" si="1"/>
        <v>144</v>
      </c>
      <c r="K39" s="51">
        <f t="shared" si="2"/>
        <v>9360</v>
      </c>
      <c r="L39" s="40">
        <f t="shared" si="3"/>
        <v>2466.75</v>
      </c>
      <c r="M39" s="44"/>
    </row>
    <row r="40" spans="1:13" ht="27" customHeight="1">
      <c r="A40" s="16">
        <v>28</v>
      </c>
      <c r="B40" s="71" t="s">
        <v>30</v>
      </c>
      <c r="C40" s="10">
        <v>12</v>
      </c>
      <c r="D40" s="8" t="s">
        <v>4</v>
      </c>
      <c r="E40" s="13">
        <v>0.67</v>
      </c>
      <c r="F40" s="15">
        <v>8.0399999999999991</v>
      </c>
      <c r="G40" s="24">
        <v>260</v>
      </c>
      <c r="H40" s="28">
        <f t="shared" si="6"/>
        <v>220.33898305084747</v>
      </c>
      <c r="I40" s="29">
        <v>200</v>
      </c>
      <c r="J40" s="29">
        <f t="shared" si="1"/>
        <v>180</v>
      </c>
      <c r="K40" s="51">
        <f t="shared" si="2"/>
        <v>2160</v>
      </c>
      <c r="L40" s="40">
        <f t="shared" si="3"/>
        <v>2151.96</v>
      </c>
      <c r="M40" s="44"/>
    </row>
    <row r="41" spans="1:13" ht="27" customHeight="1">
      <c r="A41" s="16">
        <v>29</v>
      </c>
      <c r="B41" s="71" t="s">
        <v>31</v>
      </c>
      <c r="C41" s="10">
        <v>32</v>
      </c>
      <c r="D41" s="8" t="s">
        <v>4</v>
      </c>
      <c r="E41" s="13">
        <v>106.05</v>
      </c>
      <c r="F41" s="14">
        <v>3393.6</v>
      </c>
      <c r="G41" s="24">
        <v>210</v>
      </c>
      <c r="H41" s="28">
        <f t="shared" si="6"/>
        <v>177.96610169491527</v>
      </c>
      <c r="I41" s="29">
        <v>160</v>
      </c>
      <c r="J41" s="29">
        <f t="shared" si="1"/>
        <v>144</v>
      </c>
      <c r="K41" s="51">
        <f t="shared" si="2"/>
        <v>4608</v>
      </c>
      <c r="L41" s="40">
        <f t="shared" si="3"/>
        <v>1214.4000000000001</v>
      </c>
      <c r="M41" s="44"/>
    </row>
    <row r="42" spans="1:13" ht="25.5" customHeight="1">
      <c r="A42" s="16">
        <v>30</v>
      </c>
      <c r="B42" s="71" t="s">
        <v>32</v>
      </c>
      <c r="C42" s="10">
        <v>26</v>
      </c>
      <c r="D42" s="8" t="s">
        <v>4</v>
      </c>
      <c r="E42" s="13">
        <v>250</v>
      </c>
      <c r="F42" s="14">
        <v>6500</v>
      </c>
      <c r="G42" s="24">
        <v>900</v>
      </c>
      <c r="H42" s="28">
        <f t="shared" si="6"/>
        <v>762.71186440677968</v>
      </c>
      <c r="I42" s="29">
        <v>650</v>
      </c>
      <c r="J42" s="29">
        <f t="shared" si="1"/>
        <v>585</v>
      </c>
      <c r="K42" s="51">
        <f t="shared" si="2"/>
        <v>15210</v>
      </c>
      <c r="L42" s="40">
        <f t="shared" si="3"/>
        <v>8710</v>
      </c>
      <c r="M42" s="44"/>
    </row>
    <row r="43" spans="1:13" ht="28.5" customHeight="1">
      <c r="A43" s="16">
        <v>31</v>
      </c>
      <c r="B43" s="71" t="s">
        <v>33</v>
      </c>
      <c r="C43" s="10">
        <v>6</v>
      </c>
      <c r="D43" s="8" t="s">
        <v>4</v>
      </c>
      <c r="E43" s="13">
        <v>32.299999999999997</v>
      </c>
      <c r="F43" s="15">
        <v>193.8</v>
      </c>
      <c r="G43" s="24">
        <v>220</v>
      </c>
      <c r="H43" s="28">
        <f t="shared" si="6"/>
        <v>186.4406779661017</v>
      </c>
      <c r="I43" s="29">
        <v>150</v>
      </c>
      <c r="J43" s="29">
        <f t="shared" si="1"/>
        <v>135</v>
      </c>
      <c r="K43" s="51">
        <f t="shared" si="2"/>
        <v>810</v>
      </c>
      <c r="L43" s="40">
        <f t="shared" si="3"/>
        <v>616.20000000000005</v>
      </c>
      <c r="M43" s="44"/>
    </row>
    <row r="44" spans="1:13" ht="28.5" customHeight="1">
      <c r="A44" s="16">
        <v>32</v>
      </c>
      <c r="B44" s="71" t="s">
        <v>34</v>
      </c>
      <c r="C44" s="10">
        <v>8</v>
      </c>
      <c r="D44" s="8" t="s">
        <v>4</v>
      </c>
      <c r="E44" s="13">
        <v>173</v>
      </c>
      <c r="F44" s="14">
        <v>1384</v>
      </c>
      <c r="G44" s="24">
        <v>1100</v>
      </c>
      <c r="H44" s="28">
        <f t="shared" si="6"/>
        <v>932.20338983050851</v>
      </c>
      <c r="I44" s="29">
        <v>830</v>
      </c>
      <c r="J44" s="29">
        <f t="shared" si="1"/>
        <v>747</v>
      </c>
      <c r="K44" s="51">
        <f t="shared" si="2"/>
        <v>5976</v>
      </c>
      <c r="L44" s="40">
        <f t="shared" si="3"/>
        <v>4592</v>
      </c>
      <c r="M44" s="44"/>
    </row>
    <row r="45" spans="1:13" ht="29.25" customHeight="1">
      <c r="A45" s="16">
        <v>33</v>
      </c>
      <c r="B45" s="71" t="s">
        <v>35</v>
      </c>
      <c r="C45" s="10">
        <v>2</v>
      </c>
      <c r="D45" s="8" t="s">
        <v>4</v>
      </c>
      <c r="E45" s="12">
        <v>3511.16</v>
      </c>
      <c r="F45" s="14">
        <v>7022.32</v>
      </c>
      <c r="G45" s="24">
        <v>7000</v>
      </c>
      <c r="H45" s="28">
        <f t="shared" si="6"/>
        <v>5932.203389830509</v>
      </c>
      <c r="I45" s="29">
        <v>5000</v>
      </c>
      <c r="J45" s="29">
        <f t="shared" si="1"/>
        <v>4500</v>
      </c>
      <c r="K45" s="51">
        <f t="shared" si="2"/>
        <v>9000</v>
      </c>
      <c r="L45" s="40">
        <f t="shared" si="3"/>
        <v>1977.6800000000003</v>
      </c>
      <c r="M45" s="44"/>
    </row>
    <row r="46" spans="1:13" ht="27.75" customHeight="1">
      <c r="A46" s="16">
        <v>34</v>
      </c>
      <c r="B46" s="71" t="s">
        <v>36</v>
      </c>
      <c r="C46" s="10">
        <v>1</v>
      </c>
      <c r="D46" s="8" t="s">
        <v>4</v>
      </c>
      <c r="E46" s="13">
        <v>749.5</v>
      </c>
      <c r="F46" s="15">
        <v>749.5</v>
      </c>
      <c r="G46" s="24">
        <v>900</v>
      </c>
      <c r="H46" s="28">
        <f t="shared" si="6"/>
        <v>762.71186440677968</v>
      </c>
      <c r="I46" s="29">
        <v>650</v>
      </c>
      <c r="J46" s="29">
        <f t="shared" si="1"/>
        <v>585</v>
      </c>
      <c r="K46" s="51">
        <f t="shared" si="2"/>
        <v>585</v>
      </c>
      <c r="L46" s="40">
        <f t="shared" si="3"/>
        <v>-164.5</v>
      </c>
      <c r="M46" s="44"/>
    </row>
    <row r="47" spans="1:13" ht="40.5" customHeight="1">
      <c r="A47" s="16">
        <v>35</v>
      </c>
      <c r="B47" s="71" t="s">
        <v>37</v>
      </c>
      <c r="C47" s="10">
        <v>6</v>
      </c>
      <c r="D47" s="8" t="s">
        <v>4</v>
      </c>
      <c r="E47" s="12">
        <v>2475.11</v>
      </c>
      <c r="F47" s="14">
        <v>14850.64</v>
      </c>
      <c r="G47" s="24">
        <v>11000</v>
      </c>
      <c r="H47" s="28">
        <f t="shared" si="6"/>
        <v>9322.033898305086</v>
      </c>
      <c r="I47" s="29">
        <v>8000</v>
      </c>
      <c r="J47" s="29">
        <f t="shared" si="1"/>
        <v>7200</v>
      </c>
      <c r="K47" s="51">
        <f t="shared" si="2"/>
        <v>43200</v>
      </c>
      <c r="L47" s="40">
        <f t="shared" si="3"/>
        <v>28349.360000000001</v>
      </c>
      <c r="M47" s="44"/>
    </row>
    <row r="48" spans="1:13" ht="24" customHeight="1">
      <c r="A48" s="16">
        <v>36</v>
      </c>
      <c r="B48" s="71" t="s">
        <v>38</v>
      </c>
      <c r="C48" s="10">
        <v>6</v>
      </c>
      <c r="D48" s="8" t="s">
        <v>4</v>
      </c>
      <c r="E48" s="13">
        <v>29.69</v>
      </c>
      <c r="F48" s="15">
        <v>178.14</v>
      </c>
      <c r="G48" s="24">
        <v>130</v>
      </c>
      <c r="H48" s="28">
        <f t="shared" si="6"/>
        <v>110.16949152542374</v>
      </c>
      <c r="I48" s="29">
        <v>100</v>
      </c>
      <c r="J48" s="29">
        <f t="shared" si="1"/>
        <v>90</v>
      </c>
      <c r="K48" s="51">
        <f t="shared" si="2"/>
        <v>540</v>
      </c>
      <c r="L48" s="40">
        <f t="shared" si="3"/>
        <v>361.86</v>
      </c>
      <c r="M48" s="44"/>
    </row>
    <row r="49" spans="1:13" ht="26.25" customHeight="1">
      <c r="A49" s="16">
        <v>37</v>
      </c>
      <c r="B49" s="71" t="s">
        <v>40</v>
      </c>
      <c r="C49" s="10">
        <v>1</v>
      </c>
      <c r="D49" s="8" t="s">
        <v>4</v>
      </c>
      <c r="E49" s="12">
        <v>33333.33</v>
      </c>
      <c r="F49" s="37">
        <v>33333.33</v>
      </c>
      <c r="G49" s="25">
        <v>100000</v>
      </c>
      <c r="H49" s="28">
        <f t="shared" si="6"/>
        <v>84745.762711864416</v>
      </c>
      <c r="I49" s="29">
        <v>35000</v>
      </c>
      <c r="J49" s="29">
        <f t="shared" si="1"/>
        <v>31500</v>
      </c>
      <c r="K49" s="51">
        <f t="shared" si="2"/>
        <v>31500</v>
      </c>
      <c r="L49" s="41">
        <f t="shared" si="3"/>
        <v>-1833.3300000000017</v>
      </c>
      <c r="M49" s="44">
        <f t="shared" si="5"/>
        <v>1833.3300000000017</v>
      </c>
    </row>
    <row r="50" spans="1:13" ht="24.75" customHeight="1">
      <c r="A50" s="16">
        <v>38</v>
      </c>
      <c r="B50" s="71" t="s">
        <v>41</v>
      </c>
      <c r="C50" s="10">
        <v>8</v>
      </c>
      <c r="D50" s="8" t="s">
        <v>4</v>
      </c>
      <c r="E50" s="13">
        <v>70.98</v>
      </c>
      <c r="F50" s="15">
        <v>567.82000000000005</v>
      </c>
      <c r="G50" s="26">
        <v>110</v>
      </c>
      <c r="H50" s="28">
        <f t="shared" si="6"/>
        <v>93.220338983050851</v>
      </c>
      <c r="I50" s="29">
        <v>85</v>
      </c>
      <c r="J50" s="29">
        <f t="shared" si="1"/>
        <v>76.5</v>
      </c>
      <c r="K50" s="51">
        <f t="shared" si="2"/>
        <v>612</v>
      </c>
      <c r="L50" s="40">
        <f t="shared" si="3"/>
        <v>44.17999999999995</v>
      </c>
      <c r="M50" s="44"/>
    </row>
    <row r="51" spans="1:13" ht="28.5" customHeight="1">
      <c r="A51" s="16">
        <v>39</v>
      </c>
      <c r="B51" s="71" t="s">
        <v>42</v>
      </c>
      <c r="C51" s="10">
        <v>1</v>
      </c>
      <c r="D51" s="8" t="s">
        <v>4</v>
      </c>
      <c r="E51" s="12">
        <v>72922</v>
      </c>
      <c r="F51" s="37">
        <v>72922</v>
      </c>
      <c r="G51" s="25">
        <v>160000</v>
      </c>
      <c r="H51" s="28">
        <f t="shared" si="6"/>
        <v>135593.22033898305</v>
      </c>
      <c r="I51" s="29">
        <v>80000</v>
      </c>
      <c r="J51" s="29">
        <f t="shared" si="1"/>
        <v>72000</v>
      </c>
      <c r="K51" s="51">
        <f t="shared" si="2"/>
        <v>72000</v>
      </c>
      <c r="L51" s="41">
        <f t="shared" si="3"/>
        <v>-922</v>
      </c>
      <c r="M51" s="44">
        <f t="shared" si="5"/>
        <v>922</v>
      </c>
    </row>
    <row r="52" spans="1:13" ht="29.25" customHeight="1">
      <c r="A52" s="16">
        <v>40</v>
      </c>
      <c r="B52" s="71" t="s">
        <v>44</v>
      </c>
      <c r="C52" s="10">
        <v>10</v>
      </c>
      <c r="D52" s="8" t="s">
        <v>4</v>
      </c>
      <c r="E52" s="13">
        <v>16.95</v>
      </c>
      <c r="F52" s="15">
        <v>169.49</v>
      </c>
      <c r="G52" s="24">
        <v>22</v>
      </c>
      <c r="H52" s="28">
        <f t="shared" si="6"/>
        <v>18.64406779661017</v>
      </c>
      <c r="I52" s="29">
        <v>20</v>
      </c>
      <c r="J52" s="29">
        <f t="shared" si="1"/>
        <v>18</v>
      </c>
      <c r="K52" s="51">
        <f t="shared" si="2"/>
        <v>180</v>
      </c>
      <c r="L52" s="40">
        <f t="shared" si="3"/>
        <v>10.509999999999991</v>
      </c>
      <c r="M52" s="44"/>
    </row>
    <row r="53" spans="1:13" ht="27" customHeight="1">
      <c r="A53" s="16">
        <v>41</v>
      </c>
      <c r="B53" s="71" t="s">
        <v>45</v>
      </c>
      <c r="C53" s="10">
        <v>100</v>
      </c>
      <c r="D53" s="8" t="s">
        <v>4</v>
      </c>
      <c r="E53" s="13">
        <v>13.58</v>
      </c>
      <c r="F53" s="37">
        <v>1357.69</v>
      </c>
      <c r="G53" s="24">
        <v>19</v>
      </c>
      <c r="H53" s="28">
        <f t="shared" si="6"/>
        <v>16.101694915254239</v>
      </c>
      <c r="I53" s="29">
        <v>15</v>
      </c>
      <c r="J53" s="29">
        <f t="shared" si="1"/>
        <v>13.5</v>
      </c>
      <c r="K53" s="51">
        <f t="shared" si="2"/>
        <v>1350</v>
      </c>
      <c r="L53" s="41">
        <f t="shared" si="3"/>
        <v>-7.6900000000000546</v>
      </c>
      <c r="M53" s="44">
        <f t="shared" si="5"/>
        <v>7.6900000000000546</v>
      </c>
    </row>
    <row r="54" spans="1:13" ht="30.75" customHeight="1">
      <c r="A54" s="16">
        <v>42</v>
      </c>
      <c r="B54" s="71" t="s">
        <v>46</v>
      </c>
      <c r="C54" s="10">
        <v>17</v>
      </c>
      <c r="D54" s="8" t="s">
        <v>4</v>
      </c>
      <c r="E54" s="13">
        <v>7.48</v>
      </c>
      <c r="F54" s="15">
        <v>127.11</v>
      </c>
      <c r="G54" s="24">
        <v>16</v>
      </c>
      <c r="H54" s="28">
        <f t="shared" si="6"/>
        <v>13.559322033898306</v>
      </c>
      <c r="I54" s="29">
        <v>10</v>
      </c>
      <c r="J54" s="29">
        <f t="shared" si="1"/>
        <v>9</v>
      </c>
      <c r="K54" s="51">
        <f t="shared" si="2"/>
        <v>153</v>
      </c>
      <c r="L54" s="40">
        <f t="shared" si="3"/>
        <v>25.89</v>
      </c>
      <c r="M54" s="44"/>
    </row>
    <row r="55" spans="1:13" ht="34.5" customHeight="1">
      <c r="A55" s="16">
        <v>43</v>
      </c>
      <c r="B55" s="71" t="s">
        <v>47</v>
      </c>
      <c r="C55" s="10">
        <v>6</v>
      </c>
      <c r="D55" s="8" t="s">
        <v>4</v>
      </c>
      <c r="E55" s="13">
        <v>38.14</v>
      </c>
      <c r="F55" s="38">
        <v>228.81</v>
      </c>
      <c r="G55" s="24">
        <v>54</v>
      </c>
      <c r="H55" s="28">
        <f t="shared" si="6"/>
        <v>45.762711864406782</v>
      </c>
      <c r="I55" s="29">
        <v>42</v>
      </c>
      <c r="J55" s="29">
        <f t="shared" si="1"/>
        <v>37.799999999999997</v>
      </c>
      <c r="K55" s="51">
        <f t="shared" si="2"/>
        <v>226.79999999999998</v>
      </c>
      <c r="L55" s="41">
        <f t="shared" si="3"/>
        <v>-2.0100000000000193</v>
      </c>
      <c r="M55" s="44">
        <f t="shared" si="5"/>
        <v>2.0100000000000193</v>
      </c>
    </row>
    <row r="56" spans="1:13" ht="28.5" customHeight="1">
      <c r="A56" s="16">
        <v>44</v>
      </c>
      <c r="B56" s="71" t="s">
        <v>48</v>
      </c>
      <c r="C56" s="10">
        <v>3</v>
      </c>
      <c r="D56" s="8" t="s">
        <v>4</v>
      </c>
      <c r="E56" s="13">
        <v>8.27</v>
      </c>
      <c r="F56" s="15">
        <v>24.81</v>
      </c>
      <c r="G56" s="24">
        <v>15</v>
      </c>
      <c r="H56" s="28">
        <f t="shared" si="6"/>
        <v>12.711864406779661</v>
      </c>
      <c r="I56" s="29">
        <v>12</v>
      </c>
      <c r="J56" s="29">
        <f t="shared" si="1"/>
        <v>10.8</v>
      </c>
      <c r="K56" s="51">
        <f t="shared" si="2"/>
        <v>32.400000000000006</v>
      </c>
      <c r="L56" s="40">
        <f t="shared" si="3"/>
        <v>7.590000000000007</v>
      </c>
      <c r="M56" s="44"/>
    </row>
    <row r="57" spans="1:13" ht="27.75" customHeight="1">
      <c r="A57" s="16">
        <v>45</v>
      </c>
      <c r="B57" s="70" t="s">
        <v>117</v>
      </c>
      <c r="C57" s="10">
        <v>3</v>
      </c>
      <c r="D57" s="8" t="s">
        <v>4</v>
      </c>
      <c r="E57" s="12">
        <v>14990</v>
      </c>
      <c r="F57" s="14">
        <v>44970</v>
      </c>
      <c r="G57" s="24">
        <v>45000</v>
      </c>
      <c r="H57" s="28">
        <f t="shared" si="6"/>
        <v>38135.593220338982</v>
      </c>
      <c r="I57" s="29">
        <v>20000</v>
      </c>
      <c r="J57" s="29">
        <f t="shared" si="1"/>
        <v>18000</v>
      </c>
      <c r="K57" s="51">
        <f t="shared" si="2"/>
        <v>54000</v>
      </c>
      <c r="L57" s="40">
        <f t="shared" si="3"/>
        <v>9030</v>
      </c>
      <c r="M57" s="44"/>
    </row>
    <row r="58" spans="1:13" ht="21.75" customHeight="1">
      <c r="A58" s="16">
        <v>46</v>
      </c>
      <c r="B58" s="71" t="s">
        <v>49</v>
      </c>
      <c r="C58" s="10">
        <v>1</v>
      </c>
      <c r="D58" s="8" t="s">
        <v>4</v>
      </c>
      <c r="E58" s="13">
        <v>505</v>
      </c>
      <c r="F58" s="15">
        <v>505</v>
      </c>
      <c r="G58" s="24">
        <v>6000</v>
      </c>
      <c r="H58" s="28">
        <f t="shared" si="6"/>
        <v>5084.7457627118647</v>
      </c>
      <c r="I58" s="29">
        <v>3000</v>
      </c>
      <c r="J58" s="29">
        <f t="shared" si="1"/>
        <v>2700</v>
      </c>
      <c r="K58" s="51">
        <f t="shared" si="2"/>
        <v>2700</v>
      </c>
      <c r="L58" s="40">
        <f t="shared" si="3"/>
        <v>2195</v>
      </c>
      <c r="M58" s="44"/>
    </row>
    <row r="59" spans="1:13" ht="28.5" customHeight="1">
      <c r="A59" s="16">
        <v>47</v>
      </c>
      <c r="B59" s="71" t="s">
        <v>50</v>
      </c>
      <c r="C59" s="10">
        <v>1</v>
      </c>
      <c r="D59" s="8" t="s">
        <v>4</v>
      </c>
      <c r="E59" s="13">
        <v>291.67</v>
      </c>
      <c r="F59" s="15">
        <v>291.67</v>
      </c>
      <c r="G59" s="24">
        <v>30000</v>
      </c>
      <c r="H59" s="28">
        <f t="shared" si="6"/>
        <v>25423.728813559323</v>
      </c>
      <c r="I59" s="29">
        <v>15000</v>
      </c>
      <c r="J59" s="29">
        <f t="shared" si="1"/>
        <v>13500</v>
      </c>
      <c r="K59" s="51">
        <f t="shared" si="2"/>
        <v>13500</v>
      </c>
      <c r="L59" s="40">
        <f t="shared" si="3"/>
        <v>13208.33</v>
      </c>
      <c r="M59" s="44"/>
    </row>
    <row r="60" spans="1:13" ht="23.25" customHeight="1">
      <c r="A60" s="16">
        <v>48</v>
      </c>
      <c r="B60" s="70" t="s">
        <v>51</v>
      </c>
      <c r="C60" s="11">
        <v>2</v>
      </c>
      <c r="D60" s="8" t="s">
        <v>4</v>
      </c>
      <c r="E60" s="13">
        <v>5458.38</v>
      </c>
      <c r="F60" s="38">
        <v>10916.75</v>
      </c>
      <c r="G60" s="24">
        <v>6500</v>
      </c>
      <c r="H60" s="28">
        <f t="shared" si="6"/>
        <v>5508.4745762711864</v>
      </c>
      <c r="I60" s="29">
        <f t="shared" ref="I60:I62" si="7">H60*0.9</f>
        <v>4957.6271186440681</v>
      </c>
      <c r="J60" s="29">
        <f t="shared" si="1"/>
        <v>4461.8644067796613</v>
      </c>
      <c r="K60" s="51">
        <f t="shared" si="2"/>
        <v>8923.7288135593226</v>
      </c>
      <c r="L60" s="41">
        <f t="shared" si="3"/>
        <v>-1993.0211864406774</v>
      </c>
      <c r="M60" s="44">
        <f t="shared" si="5"/>
        <v>1993.0211864406774</v>
      </c>
    </row>
    <row r="61" spans="1:13" ht="24" customHeight="1">
      <c r="A61" s="16">
        <v>49</v>
      </c>
      <c r="B61" s="71" t="s">
        <v>52</v>
      </c>
      <c r="C61" s="10">
        <v>6</v>
      </c>
      <c r="D61" s="8" t="s">
        <v>4</v>
      </c>
      <c r="E61" s="13">
        <v>120</v>
      </c>
      <c r="F61" s="38">
        <v>720</v>
      </c>
      <c r="G61" s="24">
        <v>150</v>
      </c>
      <c r="H61" s="28">
        <f t="shared" si="6"/>
        <v>127.11864406779662</v>
      </c>
      <c r="I61" s="29">
        <v>125</v>
      </c>
      <c r="J61" s="29">
        <f t="shared" si="1"/>
        <v>112.5</v>
      </c>
      <c r="K61" s="51">
        <f t="shared" si="2"/>
        <v>675</v>
      </c>
      <c r="L61" s="41">
        <f t="shared" si="3"/>
        <v>-45</v>
      </c>
      <c r="M61" s="44">
        <f t="shared" si="5"/>
        <v>45</v>
      </c>
    </row>
    <row r="62" spans="1:13" ht="26.25" customHeight="1">
      <c r="A62" s="16">
        <v>50</v>
      </c>
      <c r="B62" s="71" t="s">
        <v>53</v>
      </c>
      <c r="C62" s="10">
        <v>2</v>
      </c>
      <c r="D62" s="8" t="s">
        <v>4</v>
      </c>
      <c r="E62" s="13">
        <v>53.34</v>
      </c>
      <c r="F62" s="38">
        <v>106.68</v>
      </c>
      <c r="G62" s="24">
        <v>50</v>
      </c>
      <c r="H62" s="28">
        <f t="shared" si="6"/>
        <v>42.372881355932208</v>
      </c>
      <c r="I62" s="29">
        <f t="shared" si="7"/>
        <v>38.13559322033899</v>
      </c>
      <c r="J62" s="29">
        <f t="shared" si="1"/>
        <v>34.322033898305094</v>
      </c>
      <c r="K62" s="51">
        <f t="shared" si="2"/>
        <v>68.644067796610187</v>
      </c>
      <c r="L62" s="41">
        <f t="shared" si="3"/>
        <v>-38.03593220338982</v>
      </c>
      <c r="M62" s="44">
        <f t="shared" si="5"/>
        <v>38.03593220338982</v>
      </c>
    </row>
    <row r="63" spans="1:13" ht="29.25" customHeight="1">
      <c r="A63" s="16">
        <v>51</v>
      </c>
      <c r="B63" s="71" t="s">
        <v>54</v>
      </c>
      <c r="C63" s="10">
        <v>3</v>
      </c>
      <c r="D63" s="8" t="s">
        <v>4</v>
      </c>
      <c r="E63" s="13">
        <v>639.09</v>
      </c>
      <c r="F63" s="37">
        <v>1917.27</v>
      </c>
      <c r="G63" s="24">
        <v>900</v>
      </c>
      <c r="H63" s="28">
        <f>G63/1.18</f>
        <v>762.71186440677968</v>
      </c>
      <c r="I63" s="29">
        <v>690</v>
      </c>
      <c r="J63" s="29">
        <f t="shared" si="1"/>
        <v>621</v>
      </c>
      <c r="K63" s="51">
        <f t="shared" si="2"/>
        <v>1863</v>
      </c>
      <c r="L63" s="41">
        <f t="shared" si="3"/>
        <v>-54.269999999999982</v>
      </c>
      <c r="M63" s="44">
        <f t="shared" si="5"/>
        <v>54.269999999999982</v>
      </c>
    </row>
    <row r="64" spans="1:13" ht="28.5" customHeight="1">
      <c r="A64" s="16">
        <v>52</v>
      </c>
      <c r="B64" s="71" t="s">
        <v>55</v>
      </c>
      <c r="C64" s="10">
        <v>0.09</v>
      </c>
      <c r="D64" s="8" t="s">
        <v>4</v>
      </c>
      <c r="E64" s="13">
        <v>0.09</v>
      </c>
      <c r="F64" s="15">
        <v>0.27</v>
      </c>
      <c r="G64" s="24">
        <v>130</v>
      </c>
      <c r="H64" s="28">
        <f t="shared" ref="H64:H78" si="8">+G64/1.18</f>
        <v>110.16949152542374</v>
      </c>
      <c r="I64" s="29">
        <v>100</v>
      </c>
      <c r="J64" s="29">
        <f t="shared" si="1"/>
        <v>90</v>
      </c>
      <c r="K64" s="51">
        <f t="shared" si="2"/>
        <v>8.1</v>
      </c>
      <c r="L64" s="40">
        <f t="shared" si="3"/>
        <v>7.83</v>
      </c>
      <c r="M64" s="44"/>
    </row>
    <row r="65" spans="1:13" ht="21.75" customHeight="1">
      <c r="A65" s="16">
        <v>53</v>
      </c>
      <c r="B65" s="71" t="s">
        <v>56</v>
      </c>
      <c r="C65" s="10">
        <v>2</v>
      </c>
      <c r="D65" s="8" t="s">
        <v>4</v>
      </c>
      <c r="E65" s="13">
        <v>3.38</v>
      </c>
      <c r="F65" s="15">
        <v>6.76</v>
      </c>
      <c r="G65" s="24">
        <v>30</v>
      </c>
      <c r="H65" s="28">
        <f t="shared" si="8"/>
        <v>25.423728813559322</v>
      </c>
      <c r="I65" s="31">
        <v>20</v>
      </c>
      <c r="J65" s="29">
        <f t="shared" si="1"/>
        <v>18</v>
      </c>
      <c r="K65" s="51">
        <f t="shared" si="2"/>
        <v>36</v>
      </c>
      <c r="L65" s="40">
        <f t="shared" si="3"/>
        <v>29.240000000000002</v>
      </c>
      <c r="M65" s="44"/>
    </row>
    <row r="66" spans="1:13" ht="25.5" customHeight="1">
      <c r="A66" s="16">
        <v>54</v>
      </c>
      <c r="B66" s="71" t="s">
        <v>57</v>
      </c>
      <c r="C66" s="10">
        <v>2</v>
      </c>
      <c r="D66" s="8" t="s">
        <v>4</v>
      </c>
      <c r="E66" s="13">
        <v>3.71</v>
      </c>
      <c r="F66" s="15">
        <v>7.42</v>
      </c>
      <c r="G66" s="24">
        <v>10</v>
      </c>
      <c r="H66" s="28">
        <f t="shared" si="8"/>
        <v>8.4745762711864412</v>
      </c>
      <c r="I66" s="29">
        <v>10</v>
      </c>
      <c r="J66" s="29">
        <f t="shared" si="1"/>
        <v>9</v>
      </c>
      <c r="K66" s="51">
        <f t="shared" si="2"/>
        <v>18</v>
      </c>
      <c r="L66" s="40">
        <f t="shared" si="3"/>
        <v>10.58</v>
      </c>
      <c r="M66" s="44"/>
    </row>
    <row r="67" spans="1:13" ht="25.5" customHeight="1">
      <c r="A67" s="16">
        <v>55</v>
      </c>
      <c r="B67" s="71" t="s">
        <v>58</v>
      </c>
      <c r="C67" s="10">
        <v>4</v>
      </c>
      <c r="D67" s="8" t="s">
        <v>4</v>
      </c>
      <c r="E67" s="13">
        <v>25.96</v>
      </c>
      <c r="F67" s="15">
        <v>103.83</v>
      </c>
      <c r="G67" s="24">
        <v>1400</v>
      </c>
      <c r="H67" s="28">
        <f t="shared" si="8"/>
        <v>1186.4406779661017</v>
      </c>
      <c r="I67" s="29">
        <v>700</v>
      </c>
      <c r="J67" s="29">
        <f t="shared" si="1"/>
        <v>630</v>
      </c>
      <c r="K67" s="51">
        <f t="shared" si="2"/>
        <v>2520</v>
      </c>
      <c r="L67" s="40">
        <f t="shared" si="3"/>
        <v>2416.17</v>
      </c>
      <c r="M67" s="44"/>
    </row>
    <row r="68" spans="1:13" ht="30.75" customHeight="1">
      <c r="A68" s="16">
        <v>56</v>
      </c>
      <c r="B68" s="71" t="s">
        <v>59</v>
      </c>
      <c r="C68" s="10">
        <v>27</v>
      </c>
      <c r="D68" s="8" t="s">
        <v>4</v>
      </c>
      <c r="E68" s="13">
        <v>44.23</v>
      </c>
      <c r="F68" s="14">
        <v>1194.28</v>
      </c>
      <c r="G68" s="24">
        <v>100</v>
      </c>
      <c r="H68" s="28">
        <f t="shared" si="8"/>
        <v>84.745762711864415</v>
      </c>
      <c r="I68" s="29">
        <v>75</v>
      </c>
      <c r="J68" s="29">
        <f t="shared" si="1"/>
        <v>67.5</v>
      </c>
      <c r="K68" s="51">
        <f t="shared" si="2"/>
        <v>1822.5</v>
      </c>
      <c r="L68" s="40">
        <f t="shared" si="3"/>
        <v>628.22</v>
      </c>
      <c r="M68" s="44"/>
    </row>
    <row r="69" spans="1:13" ht="28.5" customHeight="1">
      <c r="A69" s="16">
        <v>57</v>
      </c>
      <c r="B69" s="71" t="s">
        <v>60</v>
      </c>
      <c r="C69" s="10">
        <v>13</v>
      </c>
      <c r="D69" s="8" t="s">
        <v>4</v>
      </c>
      <c r="E69" s="13">
        <v>56.53</v>
      </c>
      <c r="F69" s="15">
        <v>734.92</v>
      </c>
      <c r="G69" s="24">
        <v>140</v>
      </c>
      <c r="H69" s="28">
        <f t="shared" si="8"/>
        <v>118.64406779661017</v>
      </c>
      <c r="I69" s="29">
        <v>100</v>
      </c>
      <c r="J69" s="29">
        <f t="shared" si="1"/>
        <v>90</v>
      </c>
      <c r="K69" s="51">
        <f t="shared" si="2"/>
        <v>1170</v>
      </c>
      <c r="L69" s="40">
        <f t="shared" si="3"/>
        <v>435.08000000000004</v>
      </c>
      <c r="M69" s="44"/>
    </row>
    <row r="70" spans="1:13" ht="28.5" customHeight="1">
      <c r="A70" s="16">
        <v>58</v>
      </c>
      <c r="B70" s="71" t="s">
        <v>61</v>
      </c>
      <c r="C70" s="10">
        <v>24</v>
      </c>
      <c r="D70" s="8" t="s">
        <v>4</v>
      </c>
      <c r="E70" s="13">
        <v>73.680000000000007</v>
      </c>
      <c r="F70" s="14">
        <v>1768.43</v>
      </c>
      <c r="G70" s="24">
        <v>170</v>
      </c>
      <c r="H70" s="28">
        <f t="shared" si="8"/>
        <v>144.06779661016949</v>
      </c>
      <c r="I70" s="29">
        <v>120</v>
      </c>
      <c r="J70" s="29">
        <f t="shared" si="1"/>
        <v>108</v>
      </c>
      <c r="K70" s="51">
        <f t="shared" si="2"/>
        <v>2592</v>
      </c>
      <c r="L70" s="40">
        <f t="shared" si="3"/>
        <v>823.56999999999994</v>
      </c>
      <c r="M70" s="44"/>
    </row>
    <row r="71" spans="1:13" ht="33" customHeight="1">
      <c r="A71" s="16">
        <v>59</v>
      </c>
      <c r="B71" s="71" t="s">
        <v>62</v>
      </c>
      <c r="C71" s="10">
        <v>12</v>
      </c>
      <c r="D71" s="8" t="s">
        <v>4</v>
      </c>
      <c r="E71" s="13">
        <v>30</v>
      </c>
      <c r="F71" s="15">
        <v>360</v>
      </c>
      <c r="G71" s="24">
        <v>300</v>
      </c>
      <c r="H71" s="28">
        <f t="shared" si="8"/>
        <v>254.23728813559325</v>
      </c>
      <c r="I71" s="29">
        <v>150</v>
      </c>
      <c r="J71" s="29">
        <f t="shared" si="1"/>
        <v>135</v>
      </c>
      <c r="K71" s="51">
        <f t="shared" si="2"/>
        <v>1620</v>
      </c>
      <c r="L71" s="40">
        <f t="shared" si="3"/>
        <v>1260</v>
      </c>
      <c r="M71" s="44"/>
    </row>
    <row r="72" spans="1:13" ht="31.5" customHeight="1">
      <c r="A72" s="16">
        <v>60</v>
      </c>
      <c r="B72" s="71" t="s">
        <v>63</v>
      </c>
      <c r="C72" s="10">
        <v>4</v>
      </c>
      <c r="D72" s="8" t="s">
        <v>4</v>
      </c>
      <c r="E72" s="13">
        <v>134.47999999999999</v>
      </c>
      <c r="F72" s="15">
        <v>537.91</v>
      </c>
      <c r="G72" s="24">
        <v>800</v>
      </c>
      <c r="H72" s="28">
        <f t="shared" si="8"/>
        <v>677.96610169491532</v>
      </c>
      <c r="I72" s="29">
        <v>400</v>
      </c>
      <c r="J72" s="29">
        <f t="shared" si="1"/>
        <v>360</v>
      </c>
      <c r="K72" s="51">
        <f t="shared" si="2"/>
        <v>1440</v>
      </c>
      <c r="L72" s="40">
        <f t="shared" si="3"/>
        <v>902.09</v>
      </c>
      <c r="M72" s="44"/>
    </row>
    <row r="73" spans="1:13" ht="33" customHeight="1">
      <c r="A73" s="16">
        <v>61</v>
      </c>
      <c r="B73" s="71" t="s">
        <v>64</v>
      </c>
      <c r="C73" s="10">
        <v>24</v>
      </c>
      <c r="D73" s="8" t="s">
        <v>4</v>
      </c>
      <c r="E73" s="13">
        <v>500</v>
      </c>
      <c r="F73" s="14">
        <v>12000</v>
      </c>
      <c r="G73" s="24">
        <v>1500</v>
      </c>
      <c r="H73" s="28">
        <f t="shared" si="8"/>
        <v>1271.1864406779662</v>
      </c>
      <c r="I73" s="29">
        <v>750</v>
      </c>
      <c r="J73" s="29">
        <f t="shared" si="1"/>
        <v>675</v>
      </c>
      <c r="K73" s="51">
        <f t="shared" si="2"/>
        <v>16200</v>
      </c>
      <c r="L73" s="40">
        <f t="shared" si="3"/>
        <v>4200</v>
      </c>
      <c r="M73" s="44"/>
    </row>
    <row r="74" spans="1:13" ht="23.25" customHeight="1">
      <c r="A74" s="16">
        <v>62</v>
      </c>
      <c r="B74" s="71" t="s">
        <v>65</v>
      </c>
      <c r="C74" s="10">
        <v>6</v>
      </c>
      <c r="D74" s="8" t="s">
        <v>4</v>
      </c>
      <c r="E74" s="13">
        <v>14.8</v>
      </c>
      <c r="F74" s="15">
        <v>88.8</v>
      </c>
      <c r="G74" s="24">
        <v>130</v>
      </c>
      <c r="H74" s="28">
        <f t="shared" si="8"/>
        <v>110.16949152542374</v>
      </c>
      <c r="I74" s="29">
        <v>100</v>
      </c>
      <c r="J74" s="29">
        <f t="shared" si="1"/>
        <v>90</v>
      </c>
      <c r="K74" s="51">
        <f t="shared" si="2"/>
        <v>540</v>
      </c>
      <c r="L74" s="40">
        <f t="shared" si="3"/>
        <v>451.2</v>
      </c>
      <c r="M74" s="44"/>
    </row>
    <row r="75" spans="1:13" ht="22.5" customHeight="1">
      <c r="A75" s="16">
        <v>63</v>
      </c>
      <c r="B75" s="71" t="s">
        <v>66</v>
      </c>
      <c r="C75" s="10">
        <v>13</v>
      </c>
      <c r="D75" s="8" t="s">
        <v>4</v>
      </c>
      <c r="E75" s="13">
        <v>37.630000000000003</v>
      </c>
      <c r="F75" s="15">
        <v>489.19</v>
      </c>
      <c r="G75" s="24">
        <v>240</v>
      </c>
      <c r="H75" s="28">
        <f t="shared" si="8"/>
        <v>203.38983050847457</v>
      </c>
      <c r="I75" s="29">
        <v>120</v>
      </c>
      <c r="J75" s="29">
        <f t="shared" si="1"/>
        <v>108</v>
      </c>
      <c r="K75" s="51">
        <f t="shared" si="2"/>
        <v>1404</v>
      </c>
      <c r="L75" s="40">
        <f t="shared" si="3"/>
        <v>914.81</v>
      </c>
      <c r="M75" s="44"/>
    </row>
    <row r="76" spans="1:13" ht="30" customHeight="1">
      <c r="A76" s="16">
        <v>64</v>
      </c>
      <c r="B76" s="71" t="s">
        <v>67</v>
      </c>
      <c r="C76" s="10">
        <v>2</v>
      </c>
      <c r="D76" s="8" t="s">
        <v>4</v>
      </c>
      <c r="E76" s="13">
        <v>131.30000000000001</v>
      </c>
      <c r="F76" s="15">
        <v>262.60000000000002</v>
      </c>
      <c r="G76" s="24">
        <v>460</v>
      </c>
      <c r="H76" s="28">
        <f t="shared" si="8"/>
        <v>389.83050847457628</v>
      </c>
      <c r="I76" s="29">
        <v>350</v>
      </c>
      <c r="J76" s="29">
        <f t="shared" si="1"/>
        <v>315</v>
      </c>
      <c r="K76" s="51">
        <f t="shared" si="2"/>
        <v>630</v>
      </c>
      <c r="L76" s="40">
        <f t="shared" si="3"/>
        <v>367.4</v>
      </c>
      <c r="M76" s="44"/>
    </row>
    <row r="77" spans="1:13" ht="29.25" customHeight="1">
      <c r="A77" s="16">
        <v>65</v>
      </c>
      <c r="B77" s="71" t="s">
        <v>68</v>
      </c>
      <c r="C77" s="10">
        <v>4</v>
      </c>
      <c r="D77" s="8" t="s">
        <v>4</v>
      </c>
      <c r="E77" s="13">
        <v>410.87</v>
      </c>
      <c r="F77" s="14">
        <v>1643.48</v>
      </c>
      <c r="G77" s="24">
        <v>1600</v>
      </c>
      <c r="H77" s="28">
        <f t="shared" si="8"/>
        <v>1355.9322033898306</v>
      </c>
      <c r="I77" s="29">
        <v>800</v>
      </c>
      <c r="J77" s="29">
        <f t="shared" ref="J77:J123" si="9">+I77-(I77*0.1)</f>
        <v>720</v>
      </c>
      <c r="K77" s="51">
        <f t="shared" ref="K77:K123" si="10">+C77*J77</f>
        <v>2880</v>
      </c>
      <c r="L77" s="40">
        <f t="shared" ref="L77:L124" si="11">+K77-F77</f>
        <v>1236.52</v>
      </c>
      <c r="M77" s="44"/>
    </row>
    <row r="78" spans="1:13" ht="30" customHeight="1">
      <c r="A78" s="16">
        <v>66</v>
      </c>
      <c r="B78" s="71" t="s">
        <v>69</v>
      </c>
      <c r="C78" s="10">
        <v>1</v>
      </c>
      <c r="D78" s="8" t="s">
        <v>4</v>
      </c>
      <c r="E78" s="13">
        <v>4.1399999999999997</v>
      </c>
      <c r="F78" s="15">
        <v>4.1399999999999997</v>
      </c>
      <c r="G78" s="24">
        <v>25</v>
      </c>
      <c r="H78" s="28">
        <f t="shared" si="8"/>
        <v>21.186440677966104</v>
      </c>
      <c r="I78" s="29">
        <v>20</v>
      </c>
      <c r="J78" s="29">
        <f t="shared" si="9"/>
        <v>18</v>
      </c>
      <c r="K78" s="51">
        <f t="shared" si="10"/>
        <v>18</v>
      </c>
      <c r="L78" s="40">
        <f t="shared" si="11"/>
        <v>13.86</v>
      </c>
      <c r="M78" s="44"/>
    </row>
    <row r="79" spans="1:13" ht="29.25" customHeight="1">
      <c r="A79" s="16">
        <v>67</v>
      </c>
      <c r="B79" s="71" t="s">
        <v>70</v>
      </c>
      <c r="C79" s="10">
        <v>3</v>
      </c>
      <c r="D79" s="8" t="s">
        <v>4</v>
      </c>
      <c r="E79" s="12">
        <v>2828</v>
      </c>
      <c r="F79" s="14">
        <v>8484</v>
      </c>
      <c r="G79" s="59" t="s">
        <v>119</v>
      </c>
      <c r="H79" s="28">
        <v>50000</v>
      </c>
      <c r="I79" s="29">
        <v>5000</v>
      </c>
      <c r="J79" s="29">
        <f t="shared" si="9"/>
        <v>4500</v>
      </c>
      <c r="K79" s="51">
        <f t="shared" si="10"/>
        <v>13500</v>
      </c>
      <c r="L79" s="40">
        <f t="shared" si="11"/>
        <v>5016</v>
      </c>
      <c r="M79" s="44"/>
    </row>
    <row r="80" spans="1:13" ht="27.75" customHeight="1">
      <c r="A80" s="16">
        <v>68</v>
      </c>
      <c r="B80" s="71" t="s">
        <v>71</v>
      </c>
      <c r="C80" s="10">
        <v>1</v>
      </c>
      <c r="D80" s="8" t="s">
        <v>4</v>
      </c>
      <c r="E80" s="12">
        <v>2828</v>
      </c>
      <c r="F80" s="14">
        <v>2828</v>
      </c>
      <c r="G80" s="60"/>
      <c r="H80" s="28">
        <v>50000</v>
      </c>
      <c r="I80" s="29">
        <v>5000</v>
      </c>
      <c r="J80" s="29">
        <f t="shared" si="9"/>
        <v>4500</v>
      </c>
      <c r="K80" s="51">
        <f t="shared" si="10"/>
        <v>4500</v>
      </c>
      <c r="L80" s="40">
        <f t="shared" si="11"/>
        <v>1672</v>
      </c>
      <c r="M80" s="44"/>
    </row>
    <row r="81" spans="1:13" ht="27" customHeight="1">
      <c r="A81" s="16">
        <v>69</v>
      </c>
      <c r="B81" s="71" t="s">
        <v>71</v>
      </c>
      <c r="C81" s="10">
        <v>4</v>
      </c>
      <c r="D81" s="8" t="s">
        <v>4</v>
      </c>
      <c r="E81" s="12">
        <v>3090.6</v>
      </c>
      <c r="F81" s="14">
        <v>12362.4</v>
      </c>
      <c r="G81" s="60"/>
      <c r="H81" s="28">
        <v>50000</v>
      </c>
      <c r="I81" s="29">
        <v>5000</v>
      </c>
      <c r="J81" s="29">
        <f t="shared" si="9"/>
        <v>4500</v>
      </c>
      <c r="K81" s="51">
        <f t="shared" si="10"/>
        <v>18000</v>
      </c>
      <c r="L81" s="40">
        <f t="shared" si="11"/>
        <v>5637.6</v>
      </c>
      <c r="M81" s="44"/>
    </row>
    <row r="82" spans="1:13" ht="29.25" customHeight="1">
      <c r="A82" s="16">
        <v>70</v>
      </c>
      <c r="B82" s="71" t="s">
        <v>72</v>
      </c>
      <c r="C82" s="10">
        <v>6</v>
      </c>
      <c r="D82" s="8" t="s">
        <v>4</v>
      </c>
      <c r="E82" s="12">
        <v>3090.6</v>
      </c>
      <c r="F82" s="14">
        <v>18543.599999999999</v>
      </c>
      <c r="G82" s="60"/>
      <c r="H82" s="28">
        <v>50000</v>
      </c>
      <c r="I82" s="29">
        <v>5000</v>
      </c>
      <c r="J82" s="29">
        <f t="shared" si="9"/>
        <v>4500</v>
      </c>
      <c r="K82" s="51">
        <f t="shared" si="10"/>
        <v>27000</v>
      </c>
      <c r="L82" s="40">
        <f t="shared" si="11"/>
        <v>8456.4000000000015</v>
      </c>
      <c r="M82" s="44"/>
    </row>
    <row r="83" spans="1:13" ht="23.25" customHeight="1">
      <c r="A83" s="16">
        <v>71</v>
      </c>
      <c r="B83" s="71" t="s">
        <v>73</v>
      </c>
      <c r="C83" s="10">
        <v>1</v>
      </c>
      <c r="D83" s="8" t="s">
        <v>4</v>
      </c>
      <c r="E83" s="12">
        <v>3090.6</v>
      </c>
      <c r="F83" s="14">
        <v>3090.6</v>
      </c>
      <c r="G83" s="60"/>
      <c r="H83" s="28">
        <v>50000</v>
      </c>
      <c r="I83" s="29">
        <v>5000</v>
      </c>
      <c r="J83" s="29">
        <f t="shared" si="9"/>
        <v>4500</v>
      </c>
      <c r="K83" s="51">
        <f t="shared" si="10"/>
        <v>4500</v>
      </c>
      <c r="L83" s="40">
        <f t="shared" si="11"/>
        <v>1409.4</v>
      </c>
      <c r="M83" s="44"/>
    </row>
    <row r="84" spans="1:13" ht="30" customHeight="1">
      <c r="A84" s="16">
        <v>72</v>
      </c>
      <c r="B84" s="71" t="s">
        <v>73</v>
      </c>
      <c r="C84" s="10">
        <v>1</v>
      </c>
      <c r="D84" s="8" t="s">
        <v>4</v>
      </c>
      <c r="E84" s="12">
        <v>2828</v>
      </c>
      <c r="F84" s="14">
        <v>2828</v>
      </c>
      <c r="G84" s="60"/>
      <c r="H84" s="28">
        <v>50000</v>
      </c>
      <c r="I84" s="29">
        <v>5000</v>
      </c>
      <c r="J84" s="29">
        <f t="shared" si="9"/>
        <v>4500</v>
      </c>
      <c r="K84" s="51">
        <f t="shared" si="10"/>
        <v>4500</v>
      </c>
      <c r="L84" s="40">
        <f t="shared" si="11"/>
        <v>1672</v>
      </c>
      <c r="M84" s="44"/>
    </row>
    <row r="85" spans="1:13" ht="28.5" customHeight="1">
      <c r="A85" s="16">
        <v>73</v>
      </c>
      <c r="B85" s="71" t="s">
        <v>74</v>
      </c>
      <c r="C85" s="10">
        <v>8</v>
      </c>
      <c r="D85" s="8" t="s">
        <v>4</v>
      </c>
      <c r="E85" s="12">
        <v>2828</v>
      </c>
      <c r="F85" s="14">
        <v>22624</v>
      </c>
      <c r="G85" s="60"/>
      <c r="H85" s="28">
        <v>50000</v>
      </c>
      <c r="I85" s="29">
        <v>5000</v>
      </c>
      <c r="J85" s="29">
        <f t="shared" si="9"/>
        <v>4500</v>
      </c>
      <c r="K85" s="51">
        <f t="shared" si="10"/>
        <v>36000</v>
      </c>
      <c r="L85" s="40">
        <f t="shared" si="11"/>
        <v>13376</v>
      </c>
      <c r="M85" s="44"/>
    </row>
    <row r="86" spans="1:13" ht="26.25" customHeight="1">
      <c r="A86" s="16">
        <v>74</v>
      </c>
      <c r="B86" s="70" t="s">
        <v>75</v>
      </c>
      <c r="C86" s="10">
        <v>1</v>
      </c>
      <c r="D86" s="8" t="s">
        <v>4</v>
      </c>
      <c r="E86" s="12">
        <v>4807.6000000000004</v>
      </c>
      <c r="F86" s="37">
        <v>4807.6000000000004</v>
      </c>
      <c r="G86" s="60"/>
      <c r="H86" s="28">
        <v>5000</v>
      </c>
      <c r="I86" s="29">
        <v>5000</v>
      </c>
      <c r="J86" s="29">
        <f t="shared" si="9"/>
        <v>4500</v>
      </c>
      <c r="K86" s="51">
        <f t="shared" si="10"/>
        <v>4500</v>
      </c>
      <c r="L86" s="41">
        <f t="shared" si="11"/>
        <v>-307.60000000000036</v>
      </c>
      <c r="M86" s="44">
        <f t="shared" si="5"/>
        <v>307.60000000000036</v>
      </c>
    </row>
    <row r="87" spans="1:13" ht="25.5" customHeight="1">
      <c r="A87" s="16">
        <v>75</v>
      </c>
      <c r="B87" s="71" t="s">
        <v>76</v>
      </c>
      <c r="C87" s="10">
        <v>1</v>
      </c>
      <c r="D87" s="8" t="s">
        <v>4</v>
      </c>
      <c r="E87" s="12">
        <v>4747</v>
      </c>
      <c r="F87" s="37">
        <v>4747</v>
      </c>
      <c r="G87" s="61"/>
      <c r="H87" s="28">
        <v>50000</v>
      </c>
      <c r="I87" s="29">
        <v>5000</v>
      </c>
      <c r="J87" s="29">
        <f t="shared" si="9"/>
        <v>4500</v>
      </c>
      <c r="K87" s="51">
        <f t="shared" si="10"/>
        <v>4500</v>
      </c>
      <c r="L87" s="41">
        <f t="shared" si="11"/>
        <v>-247</v>
      </c>
      <c r="M87" s="44">
        <f t="shared" si="5"/>
        <v>247</v>
      </c>
    </row>
    <row r="88" spans="1:13" ht="29.25" customHeight="1">
      <c r="A88" s="16">
        <v>76</v>
      </c>
      <c r="B88" s="71" t="s">
        <v>77</v>
      </c>
      <c r="C88" s="10">
        <v>1577.16</v>
      </c>
      <c r="D88" s="8" t="s">
        <v>80</v>
      </c>
      <c r="E88" s="13">
        <v>47.5</v>
      </c>
      <c r="F88" s="37">
        <v>74915.100000000006</v>
      </c>
      <c r="G88" s="27" t="s">
        <v>120</v>
      </c>
      <c r="H88" s="28">
        <v>0</v>
      </c>
      <c r="I88" s="29">
        <v>50</v>
      </c>
      <c r="J88" s="29">
        <f t="shared" si="9"/>
        <v>45</v>
      </c>
      <c r="K88" s="51">
        <f t="shared" si="10"/>
        <v>70972.2</v>
      </c>
      <c r="L88" s="41">
        <f t="shared" si="11"/>
        <v>-3942.9000000000087</v>
      </c>
      <c r="M88" s="44">
        <f t="shared" si="5"/>
        <v>3942.9000000000087</v>
      </c>
    </row>
    <row r="89" spans="1:13" ht="33.75" customHeight="1">
      <c r="A89" s="16">
        <v>77</v>
      </c>
      <c r="B89" s="72" t="s">
        <v>78</v>
      </c>
      <c r="C89" s="11">
        <v>161</v>
      </c>
      <c r="D89" s="8" t="s">
        <v>4</v>
      </c>
      <c r="E89" s="12">
        <v>42.23</v>
      </c>
      <c r="F89" s="37">
        <v>6798.98</v>
      </c>
      <c r="G89" s="24">
        <v>57</v>
      </c>
      <c r="H89" s="28">
        <f t="shared" ref="H89:H122" si="12">+G89/1.18</f>
        <v>48.305084745762713</v>
      </c>
      <c r="I89" s="29">
        <v>44</v>
      </c>
      <c r="J89" s="29">
        <f t="shared" si="9"/>
        <v>39.6</v>
      </c>
      <c r="K89" s="51">
        <f t="shared" si="10"/>
        <v>6375.6</v>
      </c>
      <c r="L89" s="41">
        <f t="shared" si="11"/>
        <v>-423.3799999999992</v>
      </c>
      <c r="M89" s="44">
        <f t="shared" si="5"/>
        <v>423.3799999999992</v>
      </c>
    </row>
    <row r="90" spans="1:13" ht="24" customHeight="1">
      <c r="A90" s="16">
        <v>78</v>
      </c>
      <c r="B90" s="72" t="s">
        <v>79</v>
      </c>
      <c r="C90" s="11">
        <v>54</v>
      </c>
      <c r="D90" s="8" t="s">
        <v>81</v>
      </c>
      <c r="E90" s="13">
        <v>301.7</v>
      </c>
      <c r="F90" s="15">
        <v>16593.650000000001</v>
      </c>
      <c r="G90" s="24">
        <v>590</v>
      </c>
      <c r="H90" s="28">
        <f t="shared" si="12"/>
        <v>500</v>
      </c>
      <c r="I90" s="29">
        <f t="shared" ref="I90:I107" si="13">H90*0.9</f>
        <v>450</v>
      </c>
      <c r="J90" s="29">
        <f t="shared" si="9"/>
        <v>405</v>
      </c>
      <c r="K90" s="51">
        <f t="shared" si="10"/>
        <v>21870</v>
      </c>
      <c r="L90" s="40">
        <f t="shared" si="11"/>
        <v>5276.3499999999985</v>
      </c>
      <c r="M90" s="44"/>
    </row>
    <row r="91" spans="1:13" ht="30" customHeight="1">
      <c r="A91" s="16">
        <v>79</v>
      </c>
      <c r="B91" s="71" t="s">
        <v>82</v>
      </c>
      <c r="C91" s="10">
        <v>1</v>
      </c>
      <c r="D91" s="8" t="s">
        <v>4</v>
      </c>
      <c r="E91" s="13">
        <v>937.92</v>
      </c>
      <c r="F91" s="15">
        <v>937.92</v>
      </c>
      <c r="G91" s="24">
        <v>2100</v>
      </c>
      <c r="H91" s="28">
        <f t="shared" si="12"/>
        <v>1779.6610169491526</v>
      </c>
      <c r="I91" s="29">
        <v>1600</v>
      </c>
      <c r="J91" s="29">
        <f t="shared" si="9"/>
        <v>1440</v>
      </c>
      <c r="K91" s="51">
        <f t="shared" si="10"/>
        <v>1440</v>
      </c>
      <c r="L91" s="40">
        <f t="shared" si="11"/>
        <v>502.08000000000004</v>
      </c>
      <c r="M91" s="44"/>
    </row>
    <row r="92" spans="1:13" ht="23.25" customHeight="1">
      <c r="A92" s="16">
        <v>80</v>
      </c>
      <c r="B92" s="71" t="s">
        <v>83</v>
      </c>
      <c r="C92" s="10">
        <v>2</v>
      </c>
      <c r="D92" s="8" t="s">
        <v>4</v>
      </c>
      <c r="E92" s="12">
        <v>4375</v>
      </c>
      <c r="F92" s="14">
        <v>8750</v>
      </c>
      <c r="G92" s="24">
        <v>12000</v>
      </c>
      <c r="H92" s="28">
        <f t="shared" si="12"/>
        <v>10169.491525423729</v>
      </c>
      <c r="I92" s="29">
        <v>9000</v>
      </c>
      <c r="J92" s="29">
        <f t="shared" si="9"/>
        <v>8100</v>
      </c>
      <c r="K92" s="51">
        <f t="shared" si="10"/>
        <v>16200</v>
      </c>
      <c r="L92" s="40">
        <f t="shared" si="11"/>
        <v>7450</v>
      </c>
      <c r="M92" s="44"/>
    </row>
    <row r="93" spans="1:13" ht="23.25" customHeight="1">
      <c r="A93" s="16">
        <v>81</v>
      </c>
      <c r="B93" s="71" t="s">
        <v>84</v>
      </c>
      <c r="C93" s="10">
        <v>1</v>
      </c>
      <c r="D93" s="8" t="s">
        <v>4</v>
      </c>
      <c r="E93" s="12">
        <v>23250.2</v>
      </c>
      <c r="F93" s="37">
        <v>23250.2</v>
      </c>
      <c r="G93" s="24">
        <v>11000</v>
      </c>
      <c r="H93" s="28">
        <f t="shared" si="12"/>
        <v>9322.033898305086</v>
      </c>
      <c r="I93" s="29">
        <f t="shared" si="13"/>
        <v>8389.8305084745771</v>
      </c>
      <c r="J93" s="29">
        <f t="shared" si="9"/>
        <v>7550.8474576271192</v>
      </c>
      <c r="K93" s="51">
        <f t="shared" si="10"/>
        <v>7550.8474576271192</v>
      </c>
      <c r="L93" s="41">
        <f t="shared" si="11"/>
        <v>-15699.352542372882</v>
      </c>
      <c r="M93" s="44">
        <f t="shared" ref="M93:M123" si="14">(-L93)</f>
        <v>15699.352542372882</v>
      </c>
    </row>
    <row r="94" spans="1:13" ht="27" customHeight="1">
      <c r="A94" s="16">
        <v>82</v>
      </c>
      <c r="B94" s="71" t="s">
        <v>85</v>
      </c>
      <c r="C94" s="10">
        <v>1</v>
      </c>
      <c r="D94" s="8" t="s">
        <v>4</v>
      </c>
      <c r="E94" s="12">
        <v>1797.33</v>
      </c>
      <c r="F94" s="14">
        <v>1797.33</v>
      </c>
      <c r="G94" s="24">
        <v>3000</v>
      </c>
      <c r="H94" s="28">
        <f t="shared" si="12"/>
        <v>2542.3728813559323</v>
      </c>
      <c r="I94" s="29">
        <v>2300</v>
      </c>
      <c r="J94" s="29">
        <f t="shared" si="9"/>
        <v>2070</v>
      </c>
      <c r="K94" s="51">
        <f t="shared" si="10"/>
        <v>2070</v>
      </c>
      <c r="L94" s="40">
        <f t="shared" si="11"/>
        <v>272.67000000000007</v>
      </c>
      <c r="M94" s="44"/>
    </row>
    <row r="95" spans="1:13" ht="26.25" customHeight="1">
      <c r="A95" s="16">
        <v>83</v>
      </c>
      <c r="B95" s="71" t="s">
        <v>86</v>
      </c>
      <c r="C95" s="10">
        <v>2</v>
      </c>
      <c r="D95" s="8" t="s">
        <v>4</v>
      </c>
      <c r="E95" s="12">
        <v>5500</v>
      </c>
      <c r="F95" s="14">
        <v>11000</v>
      </c>
      <c r="G95" s="24">
        <v>14000</v>
      </c>
      <c r="H95" s="28">
        <f t="shared" si="12"/>
        <v>11864.406779661018</v>
      </c>
      <c r="I95" s="29">
        <v>10000</v>
      </c>
      <c r="J95" s="29">
        <f t="shared" si="9"/>
        <v>9000</v>
      </c>
      <c r="K95" s="51">
        <f t="shared" si="10"/>
        <v>18000</v>
      </c>
      <c r="L95" s="40">
        <f t="shared" si="11"/>
        <v>7000</v>
      </c>
      <c r="M95" s="44"/>
    </row>
    <row r="96" spans="1:13" ht="23.25" customHeight="1">
      <c r="A96" s="16">
        <v>84</v>
      </c>
      <c r="B96" s="71" t="s">
        <v>87</v>
      </c>
      <c r="C96" s="10">
        <v>3</v>
      </c>
      <c r="D96" s="8" t="s">
        <v>4</v>
      </c>
      <c r="E96" s="12">
        <v>4500</v>
      </c>
      <c r="F96" s="14">
        <v>13500</v>
      </c>
      <c r="G96" s="24">
        <v>13000</v>
      </c>
      <c r="H96" s="28">
        <f t="shared" si="12"/>
        <v>11016.949152542373</v>
      </c>
      <c r="I96" s="29">
        <v>9000</v>
      </c>
      <c r="J96" s="29">
        <f t="shared" si="9"/>
        <v>8100</v>
      </c>
      <c r="K96" s="51">
        <f t="shared" si="10"/>
        <v>24300</v>
      </c>
      <c r="L96" s="40">
        <f t="shared" si="11"/>
        <v>10800</v>
      </c>
      <c r="M96" s="44"/>
    </row>
    <row r="97" spans="1:13" ht="28.5" customHeight="1">
      <c r="A97" s="16">
        <v>85</v>
      </c>
      <c r="B97" s="70" t="s">
        <v>88</v>
      </c>
      <c r="C97" s="11">
        <v>10</v>
      </c>
      <c r="D97" s="8" t="s">
        <v>4</v>
      </c>
      <c r="E97" s="12">
        <v>3366.66</v>
      </c>
      <c r="F97" s="14">
        <v>33666.6</v>
      </c>
      <c r="G97" s="24">
        <v>26980</v>
      </c>
      <c r="H97" s="28">
        <f t="shared" si="12"/>
        <v>22864.406779661018</v>
      </c>
      <c r="I97" s="29">
        <v>10000</v>
      </c>
      <c r="J97" s="29">
        <f t="shared" si="9"/>
        <v>9000</v>
      </c>
      <c r="K97" s="51">
        <f t="shared" si="10"/>
        <v>90000</v>
      </c>
      <c r="L97" s="40">
        <f t="shared" si="11"/>
        <v>56333.4</v>
      </c>
      <c r="M97" s="44"/>
    </row>
    <row r="98" spans="1:13" ht="27" customHeight="1">
      <c r="A98" s="16">
        <v>86</v>
      </c>
      <c r="B98" s="70" t="s">
        <v>89</v>
      </c>
      <c r="C98" s="11">
        <v>20</v>
      </c>
      <c r="D98" s="9" t="s">
        <v>4</v>
      </c>
      <c r="E98" s="13">
        <v>95.36</v>
      </c>
      <c r="F98" s="15">
        <v>1907.12</v>
      </c>
      <c r="G98" s="24">
        <v>200</v>
      </c>
      <c r="H98" s="28">
        <f t="shared" si="12"/>
        <v>169.49152542372883</v>
      </c>
      <c r="I98" s="29">
        <v>150</v>
      </c>
      <c r="J98" s="29">
        <f t="shared" si="9"/>
        <v>135</v>
      </c>
      <c r="K98" s="51">
        <f t="shared" si="10"/>
        <v>2700</v>
      </c>
      <c r="L98" s="40">
        <f t="shared" si="11"/>
        <v>792.88000000000011</v>
      </c>
      <c r="M98" s="44"/>
    </row>
    <row r="99" spans="1:13" ht="27" customHeight="1">
      <c r="A99" s="16">
        <v>87</v>
      </c>
      <c r="B99" s="70" t="s">
        <v>90</v>
      </c>
      <c r="C99" s="11">
        <v>37</v>
      </c>
      <c r="D99" s="8" t="s">
        <v>4</v>
      </c>
      <c r="E99" s="13">
        <v>86.31</v>
      </c>
      <c r="F99" s="15">
        <v>3193.6</v>
      </c>
      <c r="G99" s="24">
        <v>200</v>
      </c>
      <c r="H99" s="28">
        <f t="shared" si="12"/>
        <v>169.49152542372883</v>
      </c>
      <c r="I99" s="29">
        <v>150</v>
      </c>
      <c r="J99" s="29">
        <f t="shared" si="9"/>
        <v>135</v>
      </c>
      <c r="K99" s="51">
        <f t="shared" si="10"/>
        <v>4995</v>
      </c>
      <c r="L99" s="40">
        <f t="shared" si="11"/>
        <v>1801.4</v>
      </c>
      <c r="M99" s="44"/>
    </row>
    <row r="100" spans="1:13" ht="23.25" customHeight="1">
      <c r="A100" s="16">
        <v>88</v>
      </c>
      <c r="B100" s="70" t="s">
        <v>91</v>
      </c>
      <c r="C100" s="11">
        <v>7</v>
      </c>
      <c r="D100" s="9" t="s">
        <v>4</v>
      </c>
      <c r="E100" s="13">
        <v>76.53</v>
      </c>
      <c r="F100" s="14">
        <v>535.67999999999995</v>
      </c>
      <c r="G100" s="24">
        <v>170</v>
      </c>
      <c r="H100" s="28">
        <f t="shared" si="12"/>
        <v>144.06779661016949</v>
      </c>
      <c r="I100" s="29">
        <v>120</v>
      </c>
      <c r="J100" s="29">
        <f t="shared" si="9"/>
        <v>108</v>
      </c>
      <c r="K100" s="51">
        <f t="shared" si="10"/>
        <v>756</v>
      </c>
      <c r="L100" s="40">
        <f t="shared" si="11"/>
        <v>220.32000000000005</v>
      </c>
      <c r="M100" s="44"/>
    </row>
    <row r="101" spans="1:13" ht="24" customHeight="1">
      <c r="A101" s="16">
        <v>89</v>
      </c>
      <c r="B101" s="71" t="s">
        <v>92</v>
      </c>
      <c r="C101" s="10">
        <v>59</v>
      </c>
      <c r="D101" s="8" t="s">
        <v>4</v>
      </c>
      <c r="E101" s="13">
        <v>8.1</v>
      </c>
      <c r="F101" s="15">
        <v>477.9</v>
      </c>
      <c r="G101" s="24">
        <v>36</v>
      </c>
      <c r="H101" s="28">
        <f t="shared" si="12"/>
        <v>30.508474576271187</v>
      </c>
      <c r="I101" s="29">
        <v>25</v>
      </c>
      <c r="J101" s="29">
        <f t="shared" si="9"/>
        <v>22.5</v>
      </c>
      <c r="K101" s="51">
        <f t="shared" si="10"/>
        <v>1327.5</v>
      </c>
      <c r="L101" s="40">
        <f t="shared" si="11"/>
        <v>849.6</v>
      </c>
      <c r="M101" s="44"/>
    </row>
    <row r="102" spans="1:13" ht="25.5" customHeight="1">
      <c r="A102" s="16">
        <v>90</v>
      </c>
      <c r="B102" s="71" t="s">
        <v>93</v>
      </c>
      <c r="C102" s="10">
        <v>100</v>
      </c>
      <c r="D102" s="8" t="s">
        <v>4</v>
      </c>
      <c r="E102" s="13">
        <v>12.41</v>
      </c>
      <c r="F102" s="14">
        <v>1241.1500000000001</v>
      </c>
      <c r="G102" s="24">
        <v>40</v>
      </c>
      <c r="H102" s="28">
        <f t="shared" si="12"/>
        <v>33.898305084745765</v>
      </c>
      <c r="I102" s="29">
        <v>30</v>
      </c>
      <c r="J102" s="29">
        <f t="shared" si="9"/>
        <v>27</v>
      </c>
      <c r="K102" s="51">
        <f t="shared" si="10"/>
        <v>2700</v>
      </c>
      <c r="L102" s="40">
        <f t="shared" si="11"/>
        <v>1458.85</v>
      </c>
      <c r="M102" s="44"/>
    </row>
    <row r="103" spans="1:13" ht="27.75" customHeight="1">
      <c r="A103" s="16">
        <v>91</v>
      </c>
      <c r="B103" s="71" t="s">
        <v>94</v>
      </c>
      <c r="C103" s="10">
        <v>6</v>
      </c>
      <c r="D103" s="8" t="s">
        <v>4</v>
      </c>
      <c r="E103" s="13">
        <v>18.22</v>
      </c>
      <c r="F103" s="15">
        <v>109.32</v>
      </c>
      <c r="G103" s="24">
        <v>52</v>
      </c>
      <c r="H103" s="28">
        <f t="shared" si="12"/>
        <v>44.067796610169495</v>
      </c>
      <c r="I103" s="29">
        <v>30</v>
      </c>
      <c r="J103" s="29">
        <f t="shared" si="9"/>
        <v>27</v>
      </c>
      <c r="K103" s="51">
        <f t="shared" si="10"/>
        <v>162</v>
      </c>
      <c r="L103" s="40">
        <f t="shared" si="11"/>
        <v>52.680000000000007</v>
      </c>
      <c r="M103" s="44"/>
    </row>
    <row r="104" spans="1:13" ht="26.25" customHeight="1">
      <c r="A104" s="16">
        <v>92</v>
      </c>
      <c r="B104" s="71" t="s">
        <v>95</v>
      </c>
      <c r="C104" s="10">
        <v>1</v>
      </c>
      <c r="D104" s="8" t="s">
        <v>4</v>
      </c>
      <c r="E104" s="13">
        <v>39</v>
      </c>
      <c r="F104" s="15">
        <v>39</v>
      </c>
      <c r="G104" s="24">
        <v>69</v>
      </c>
      <c r="H104" s="28">
        <f t="shared" si="12"/>
        <v>58.474576271186443</v>
      </c>
      <c r="I104" s="29">
        <v>50</v>
      </c>
      <c r="J104" s="29">
        <f t="shared" si="9"/>
        <v>45</v>
      </c>
      <c r="K104" s="51">
        <f t="shared" si="10"/>
        <v>45</v>
      </c>
      <c r="L104" s="40">
        <f t="shared" si="11"/>
        <v>6</v>
      </c>
      <c r="M104" s="44"/>
    </row>
    <row r="105" spans="1:13" ht="28.5" customHeight="1">
      <c r="A105" s="16">
        <v>93</v>
      </c>
      <c r="B105" s="71" t="s">
        <v>96</v>
      </c>
      <c r="C105" s="10">
        <v>54</v>
      </c>
      <c r="D105" s="8" t="s">
        <v>4</v>
      </c>
      <c r="E105" s="13">
        <v>113.35</v>
      </c>
      <c r="F105" s="14">
        <v>6120.9</v>
      </c>
      <c r="G105" s="24">
        <v>490</v>
      </c>
      <c r="H105" s="28">
        <f t="shared" si="12"/>
        <v>415.25423728813564</v>
      </c>
      <c r="I105" s="29">
        <v>350</v>
      </c>
      <c r="J105" s="29">
        <f t="shared" si="9"/>
        <v>315</v>
      </c>
      <c r="K105" s="51">
        <f t="shared" si="10"/>
        <v>17010</v>
      </c>
      <c r="L105" s="40">
        <f t="shared" si="11"/>
        <v>10889.1</v>
      </c>
      <c r="M105" s="44"/>
    </row>
    <row r="106" spans="1:13" ht="40.5" customHeight="1">
      <c r="A106" s="16">
        <v>94</v>
      </c>
      <c r="B106" s="71" t="s">
        <v>97</v>
      </c>
      <c r="C106" s="10">
        <v>5.2999999999999999E-2</v>
      </c>
      <c r="D106" s="8" t="s">
        <v>43</v>
      </c>
      <c r="E106" s="12">
        <v>27539.06</v>
      </c>
      <c r="F106" s="37">
        <v>1459.57</v>
      </c>
      <c r="G106" s="24">
        <v>33600</v>
      </c>
      <c r="H106" s="28">
        <f t="shared" si="12"/>
        <v>28474.576271186441</v>
      </c>
      <c r="I106" s="29">
        <f t="shared" si="13"/>
        <v>25627.118644067796</v>
      </c>
      <c r="J106" s="29">
        <f t="shared" si="9"/>
        <v>23064.406779661018</v>
      </c>
      <c r="K106" s="51">
        <f t="shared" si="10"/>
        <v>1222.413559322034</v>
      </c>
      <c r="L106" s="41">
        <f t="shared" si="11"/>
        <v>-237.15644067796597</v>
      </c>
      <c r="M106" s="44">
        <f t="shared" si="14"/>
        <v>237.15644067796597</v>
      </c>
    </row>
    <row r="107" spans="1:13" ht="27" customHeight="1">
      <c r="A107" s="16">
        <v>95</v>
      </c>
      <c r="B107" s="71" t="s">
        <v>98</v>
      </c>
      <c r="C107" s="10">
        <v>0.64</v>
      </c>
      <c r="D107" s="8" t="s">
        <v>43</v>
      </c>
      <c r="E107" s="12">
        <v>44067.8</v>
      </c>
      <c r="F107" s="37">
        <v>28203.39</v>
      </c>
      <c r="G107" s="24">
        <v>59000</v>
      </c>
      <c r="H107" s="28">
        <f t="shared" si="12"/>
        <v>50000</v>
      </c>
      <c r="I107" s="29">
        <f t="shared" si="13"/>
        <v>45000</v>
      </c>
      <c r="J107" s="29">
        <f t="shared" si="9"/>
        <v>40500</v>
      </c>
      <c r="K107" s="51">
        <f t="shared" si="10"/>
        <v>25920</v>
      </c>
      <c r="L107" s="41">
        <f t="shared" si="11"/>
        <v>-2283.3899999999994</v>
      </c>
      <c r="M107" s="44">
        <f t="shared" si="14"/>
        <v>2283.3899999999994</v>
      </c>
    </row>
    <row r="108" spans="1:13" ht="30" customHeight="1">
      <c r="A108" s="16">
        <v>96</v>
      </c>
      <c r="B108" s="71" t="s">
        <v>99</v>
      </c>
      <c r="C108" s="10">
        <v>0.753</v>
      </c>
      <c r="D108" s="8" t="s">
        <v>43</v>
      </c>
      <c r="E108" s="12">
        <v>168602.51</v>
      </c>
      <c r="F108" s="14">
        <v>126957.69</v>
      </c>
      <c r="G108" s="24">
        <v>360000</v>
      </c>
      <c r="H108" s="28">
        <f t="shared" si="12"/>
        <v>305084.74576271186</v>
      </c>
      <c r="I108" s="29">
        <f>H108*0.9</f>
        <v>274576.27118644066</v>
      </c>
      <c r="J108" s="29">
        <f t="shared" si="9"/>
        <v>247118.64406779659</v>
      </c>
      <c r="K108" s="51">
        <f t="shared" si="10"/>
        <v>186080.33898305084</v>
      </c>
      <c r="L108" s="40">
        <f t="shared" si="11"/>
        <v>59122.648983050836</v>
      </c>
      <c r="M108" s="44"/>
    </row>
    <row r="109" spans="1:13" ht="23.25" customHeight="1">
      <c r="A109" s="16">
        <v>97</v>
      </c>
      <c r="B109" s="71" t="s">
        <v>100</v>
      </c>
      <c r="C109" s="10">
        <v>20</v>
      </c>
      <c r="D109" s="8" t="s">
        <v>21</v>
      </c>
      <c r="E109" s="13">
        <v>14.5</v>
      </c>
      <c r="F109" s="15">
        <v>290</v>
      </c>
      <c r="G109" s="24">
        <v>33</v>
      </c>
      <c r="H109" s="28">
        <f t="shared" si="12"/>
        <v>27.966101694915256</v>
      </c>
      <c r="I109" s="29">
        <v>25</v>
      </c>
      <c r="J109" s="29">
        <f t="shared" si="9"/>
        <v>22.5</v>
      </c>
      <c r="K109" s="51">
        <f t="shared" si="10"/>
        <v>450</v>
      </c>
      <c r="L109" s="40">
        <f t="shared" si="11"/>
        <v>160</v>
      </c>
      <c r="M109" s="44"/>
    </row>
    <row r="110" spans="1:13" ht="27" customHeight="1">
      <c r="A110" s="16">
        <v>98</v>
      </c>
      <c r="B110" s="71" t="s">
        <v>101</v>
      </c>
      <c r="C110" s="10">
        <v>2</v>
      </c>
      <c r="D110" s="8" t="s">
        <v>4</v>
      </c>
      <c r="E110" s="13">
        <v>102.51</v>
      </c>
      <c r="F110" s="15">
        <v>205.02</v>
      </c>
      <c r="G110" s="24">
        <v>185</v>
      </c>
      <c r="H110" s="28">
        <f t="shared" si="12"/>
        <v>156.77966101694915</v>
      </c>
      <c r="I110" s="29">
        <v>140</v>
      </c>
      <c r="J110" s="29">
        <f t="shared" si="9"/>
        <v>126</v>
      </c>
      <c r="K110" s="51">
        <f t="shared" si="10"/>
        <v>252</v>
      </c>
      <c r="L110" s="40">
        <f t="shared" si="11"/>
        <v>46.97999999999999</v>
      </c>
      <c r="M110" s="44"/>
    </row>
    <row r="111" spans="1:13" ht="33" customHeight="1">
      <c r="A111" s="16">
        <v>99</v>
      </c>
      <c r="B111" s="71" t="s">
        <v>102</v>
      </c>
      <c r="C111" s="10">
        <v>150</v>
      </c>
      <c r="D111" s="8" t="s">
        <v>21</v>
      </c>
      <c r="E111" s="13">
        <v>27.43</v>
      </c>
      <c r="F111" s="14">
        <v>4114.5</v>
      </c>
      <c r="G111" s="24">
        <v>50</v>
      </c>
      <c r="H111" s="28">
        <f t="shared" si="12"/>
        <v>42.372881355932208</v>
      </c>
      <c r="I111" s="29">
        <v>40</v>
      </c>
      <c r="J111" s="29">
        <f t="shared" si="9"/>
        <v>36</v>
      </c>
      <c r="K111" s="51">
        <f t="shared" si="10"/>
        <v>5400</v>
      </c>
      <c r="L111" s="40">
        <f t="shared" si="11"/>
        <v>1285.5</v>
      </c>
      <c r="M111" s="44"/>
    </row>
    <row r="112" spans="1:13" ht="21.75" customHeight="1">
      <c r="A112" s="16">
        <v>100</v>
      </c>
      <c r="B112" s="71" t="s">
        <v>103</v>
      </c>
      <c r="C112" s="10">
        <v>15</v>
      </c>
      <c r="D112" s="8" t="s">
        <v>21</v>
      </c>
      <c r="E112" s="13">
        <v>12.29</v>
      </c>
      <c r="F112" s="15">
        <v>184.32</v>
      </c>
      <c r="G112" s="24">
        <v>19</v>
      </c>
      <c r="H112" s="28">
        <f t="shared" si="12"/>
        <v>16.101694915254239</v>
      </c>
      <c r="I112" s="29">
        <v>14</v>
      </c>
      <c r="J112" s="29">
        <f t="shared" si="9"/>
        <v>12.6</v>
      </c>
      <c r="K112" s="51">
        <f t="shared" si="10"/>
        <v>189</v>
      </c>
      <c r="L112" s="40">
        <f t="shared" si="11"/>
        <v>4.6800000000000068</v>
      </c>
      <c r="M112" s="44"/>
    </row>
    <row r="113" spans="1:13" ht="25.5" customHeight="1">
      <c r="A113" s="16">
        <v>101</v>
      </c>
      <c r="B113" s="71" t="s">
        <v>104</v>
      </c>
      <c r="C113" s="10">
        <v>22</v>
      </c>
      <c r="D113" s="8" t="s">
        <v>105</v>
      </c>
      <c r="E113" s="13">
        <v>81.36</v>
      </c>
      <c r="F113" s="14">
        <v>1789.83</v>
      </c>
      <c r="G113" s="24">
        <v>140</v>
      </c>
      <c r="H113" s="28">
        <f t="shared" si="12"/>
        <v>118.64406779661017</v>
      </c>
      <c r="I113" s="29">
        <v>100</v>
      </c>
      <c r="J113" s="29">
        <f t="shared" si="9"/>
        <v>90</v>
      </c>
      <c r="K113" s="51">
        <f t="shared" si="10"/>
        <v>1980</v>
      </c>
      <c r="L113" s="40">
        <f t="shared" si="11"/>
        <v>190.17000000000007</v>
      </c>
      <c r="M113" s="44"/>
    </row>
    <row r="114" spans="1:13" ht="27" customHeight="1">
      <c r="A114" s="16">
        <v>102</v>
      </c>
      <c r="B114" s="71" t="s">
        <v>106</v>
      </c>
      <c r="C114" s="10">
        <v>177</v>
      </c>
      <c r="D114" s="8" t="s">
        <v>4</v>
      </c>
      <c r="E114" s="13">
        <v>242</v>
      </c>
      <c r="F114" s="14">
        <v>42834</v>
      </c>
      <c r="G114" s="24">
        <v>900</v>
      </c>
      <c r="H114" s="28">
        <f t="shared" si="12"/>
        <v>762.71186440677968</v>
      </c>
      <c r="I114" s="29">
        <v>600</v>
      </c>
      <c r="J114" s="29">
        <f t="shared" si="9"/>
        <v>540</v>
      </c>
      <c r="K114" s="51">
        <f t="shared" si="10"/>
        <v>95580</v>
      </c>
      <c r="L114" s="40">
        <f t="shared" si="11"/>
        <v>52746</v>
      </c>
      <c r="M114" s="44"/>
    </row>
    <row r="115" spans="1:13" ht="28.5" customHeight="1">
      <c r="A115" s="16">
        <v>103</v>
      </c>
      <c r="B115" s="71" t="s">
        <v>107</v>
      </c>
      <c r="C115" s="10">
        <v>3</v>
      </c>
      <c r="D115" s="8" t="s">
        <v>4</v>
      </c>
      <c r="E115" s="13">
        <v>404.6</v>
      </c>
      <c r="F115" s="14">
        <v>1213.8</v>
      </c>
      <c r="G115" s="24">
        <v>2600</v>
      </c>
      <c r="H115" s="28">
        <f t="shared" si="12"/>
        <v>2203.3898305084749</v>
      </c>
      <c r="I115" s="29">
        <v>1500</v>
      </c>
      <c r="J115" s="29">
        <f t="shared" si="9"/>
        <v>1350</v>
      </c>
      <c r="K115" s="51">
        <f t="shared" si="10"/>
        <v>4050</v>
      </c>
      <c r="L115" s="40">
        <f t="shared" si="11"/>
        <v>2836.2</v>
      </c>
      <c r="M115" s="44"/>
    </row>
    <row r="116" spans="1:13" ht="30.75" customHeight="1">
      <c r="A116" s="16">
        <v>104</v>
      </c>
      <c r="B116" s="71" t="s">
        <v>108</v>
      </c>
      <c r="C116" s="10">
        <v>1</v>
      </c>
      <c r="D116" s="8" t="s">
        <v>4</v>
      </c>
      <c r="E116" s="13">
        <v>445.06</v>
      </c>
      <c r="F116" s="15">
        <v>445.06</v>
      </c>
      <c r="G116" s="24">
        <v>9200</v>
      </c>
      <c r="H116" s="28">
        <f t="shared" si="12"/>
        <v>7796.610169491526</v>
      </c>
      <c r="I116" s="29">
        <v>5000</v>
      </c>
      <c r="J116" s="29">
        <f t="shared" si="9"/>
        <v>4500</v>
      </c>
      <c r="K116" s="51">
        <f t="shared" si="10"/>
        <v>4500</v>
      </c>
      <c r="L116" s="40">
        <f t="shared" si="11"/>
        <v>4054.94</v>
      </c>
      <c r="M116" s="44"/>
    </row>
    <row r="117" spans="1:13" ht="29.25" customHeight="1">
      <c r="A117" s="16">
        <v>105</v>
      </c>
      <c r="B117" s="71" t="s">
        <v>109</v>
      </c>
      <c r="C117" s="10">
        <v>3</v>
      </c>
      <c r="D117" s="8" t="s">
        <v>4</v>
      </c>
      <c r="E117" s="13">
        <v>308.70999999999998</v>
      </c>
      <c r="F117" s="15">
        <v>926.14</v>
      </c>
      <c r="G117" s="24">
        <v>1400</v>
      </c>
      <c r="H117" s="28">
        <f t="shared" si="12"/>
        <v>1186.4406779661017</v>
      </c>
      <c r="I117" s="29">
        <v>1000</v>
      </c>
      <c r="J117" s="29">
        <f t="shared" si="9"/>
        <v>900</v>
      </c>
      <c r="K117" s="51">
        <f t="shared" si="10"/>
        <v>2700</v>
      </c>
      <c r="L117" s="40">
        <f t="shared" si="11"/>
        <v>1773.8600000000001</v>
      </c>
      <c r="M117" s="44"/>
    </row>
    <row r="118" spans="1:13" ht="32.25" customHeight="1">
      <c r="A118" s="16">
        <v>106</v>
      </c>
      <c r="B118" s="71" t="s">
        <v>110</v>
      </c>
      <c r="C118" s="10">
        <v>75</v>
      </c>
      <c r="D118" s="8" t="s">
        <v>39</v>
      </c>
      <c r="E118" s="13">
        <v>50.22</v>
      </c>
      <c r="F118" s="14">
        <v>3766.5</v>
      </c>
      <c r="G118" s="24">
        <v>140</v>
      </c>
      <c r="H118" s="28">
        <f t="shared" si="12"/>
        <v>118.64406779661017</v>
      </c>
      <c r="I118" s="29">
        <v>100</v>
      </c>
      <c r="J118" s="29">
        <f t="shared" si="9"/>
        <v>90</v>
      </c>
      <c r="K118" s="51">
        <f t="shared" si="10"/>
        <v>6750</v>
      </c>
      <c r="L118" s="40">
        <f t="shared" si="11"/>
        <v>2983.5</v>
      </c>
      <c r="M118" s="44"/>
    </row>
    <row r="119" spans="1:13" ht="26.25" customHeight="1">
      <c r="A119" s="16">
        <v>107</v>
      </c>
      <c r="B119" s="70" t="s">
        <v>111</v>
      </c>
      <c r="C119" s="11">
        <v>16</v>
      </c>
      <c r="D119" s="8" t="s">
        <v>4</v>
      </c>
      <c r="E119" s="12">
        <v>13.75</v>
      </c>
      <c r="F119" s="14">
        <v>215.93</v>
      </c>
      <c r="G119" s="24">
        <v>90</v>
      </c>
      <c r="H119" s="28">
        <f t="shared" si="12"/>
        <v>76.271186440677965</v>
      </c>
      <c r="I119" s="29">
        <v>70</v>
      </c>
      <c r="J119" s="29">
        <f t="shared" si="9"/>
        <v>63</v>
      </c>
      <c r="K119" s="51">
        <f t="shared" si="10"/>
        <v>1008</v>
      </c>
      <c r="L119" s="40">
        <f t="shared" si="11"/>
        <v>792.06999999999994</v>
      </c>
      <c r="M119" s="44"/>
    </row>
    <row r="120" spans="1:13" ht="27" customHeight="1">
      <c r="A120" s="16">
        <v>108</v>
      </c>
      <c r="B120" s="70" t="s">
        <v>112</v>
      </c>
      <c r="C120" s="11">
        <v>30</v>
      </c>
      <c r="D120" s="9" t="s">
        <v>4</v>
      </c>
      <c r="E120" s="12">
        <v>60</v>
      </c>
      <c r="F120" s="14">
        <v>1800.25</v>
      </c>
      <c r="G120" s="24">
        <v>90</v>
      </c>
      <c r="H120" s="28">
        <f t="shared" si="12"/>
        <v>76.271186440677965</v>
      </c>
      <c r="I120" s="29">
        <v>70</v>
      </c>
      <c r="J120" s="29">
        <f t="shared" si="9"/>
        <v>63</v>
      </c>
      <c r="K120" s="51">
        <f t="shared" si="10"/>
        <v>1890</v>
      </c>
      <c r="L120" s="40">
        <f t="shared" si="11"/>
        <v>89.75</v>
      </c>
      <c r="M120" s="44"/>
    </row>
    <row r="121" spans="1:13" ht="28.5" customHeight="1">
      <c r="A121" s="16">
        <v>109</v>
      </c>
      <c r="B121" s="45" t="s">
        <v>113</v>
      </c>
      <c r="C121" s="18">
        <v>30</v>
      </c>
      <c r="D121" s="19" t="s">
        <v>4</v>
      </c>
      <c r="E121" s="20">
        <v>64.94</v>
      </c>
      <c r="F121" s="39">
        <v>1948.22</v>
      </c>
      <c r="G121" s="24">
        <v>90</v>
      </c>
      <c r="H121" s="28">
        <f t="shared" si="12"/>
        <v>76.271186440677965</v>
      </c>
      <c r="I121" s="29">
        <v>70</v>
      </c>
      <c r="J121" s="29">
        <f t="shared" si="9"/>
        <v>63</v>
      </c>
      <c r="K121" s="51">
        <f t="shared" si="10"/>
        <v>1890</v>
      </c>
      <c r="L121" s="41">
        <f t="shared" si="11"/>
        <v>-58.220000000000027</v>
      </c>
      <c r="M121" s="44">
        <f t="shared" si="14"/>
        <v>58.220000000000027</v>
      </c>
    </row>
    <row r="122" spans="1:13" ht="22.5" customHeight="1">
      <c r="A122" s="16">
        <v>110</v>
      </c>
      <c r="B122" s="45" t="s">
        <v>112</v>
      </c>
      <c r="C122" s="45">
        <v>32</v>
      </c>
      <c r="D122" s="46" t="s">
        <v>4</v>
      </c>
      <c r="E122" s="47">
        <v>54.39</v>
      </c>
      <c r="F122" s="47">
        <v>1740.52</v>
      </c>
      <c r="G122" s="48">
        <v>90</v>
      </c>
      <c r="H122" s="49">
        <f t="shared" si="12"/>
        <v>76.271186440677965</v>
      </c>
      <c r="I122" s="50">
        <v>70</v>
      </c>
      <c r="J122" s="50">
        <f t="shared" si="9"/>
        <v>63</v>
      </c>
      <c r="K122" s="51">
        <f t="shared" si="10"/>
        <v>2016</v>
      </c>
      <c r="L122" s="52">
        <f t="shared" si="11"/>
        <v>275.48</v>
      </c>
      <c r="M122" s="44"/>
    </row>
    <row r="123" spans="1:13" ht="28.5" customHeight="1">
      <c r="A123" s="17">
        <v>111</v>
      </c>
      <c r="B123" s="45" t="s">
        <v>126</v>
      </c>
      <c r="C123" s="22">
        <v>0.02</v>
      </c>
      <c r="D123" s="21" t="s">
        <v>43</v>
      </c>
      <c r="E123" s="20">
        <v>425.41</v>
      </c>
      <c r="F123" s="39">
        <v>425.41</v>
      </c>
      <c r="G123" s="23" t="s">
        <v>124</v>
      </c>
      <c r="H123" s="28">
        <v>5800</v>
      </c>
      <c r="I123" s="29">
        <f>H123</f>
        <v>5800</v>
      </c>
      <c r="J123" s="29">
        <f t="shared" si="9"/>
        <v>5220</v>
      </c>
      <c r="K123" s="51">
        <f t="shared" si="10"/>
        <v>104.4</v>
      </c>
      <c r="L123" s="41">
        <f t="shared" si="11"/>
        <v>-321.01</v>
      </c>
      <c r="M123" s="44">
        <f t="shared" si="14"/>
        <v>321.01</v>
      </c>
    </row>
    <row r="124" spans="1:13">
      <c r="A124" s="32"/>
      <c r="B124" s="62"/>
      <c r="C124" s="63"/>
      <c r="D124" s="63"/>
      <c r="E124" s="64"/>
      <c r="F124" s="33">
        <f>SUM(F12:F123)</f>
        <v>917116.4</v>
      </c>
      <c r="G124" s="32"/>
      <c r="H124" s="62"/>
      <c r="I124" s="64"/>
      <c r="J124" s="34"/>
      <c r="K124" s="30">
        <f>SUM(K12:K123)</f>
        <v>1202162.3466101692</v>
      </c>
      <c r="L124" s="40">
        <f t="shared" si="11"/>
        <v>285045.94661016914</v>
      </c>
      <c r="M124" s="44">
        <f>SUM(M10:M123)</f>
        <v>98406.812372881381</v>
      </c>
    </row>
    <row r="127" spans="1:13" ht="18.75">
      <c r="B127" s="35" t="s">
        <v>131</v>
      </c>
      <c r="C127" s="43" t="s">
        <v>128</v>
      </c>
      <c r="D127" s="42"/>
      <c r="E127" s="42"/>
      <c r="F127" s="42"/>
      <c r="G127" s="35"/>
      <c r="I127" s="43"/>
      <c r="J127" s="43"/>
    </row>
    <row r="128" spans="1:13" ht="18.75">
      <c r="B128" s="35"/>
      <c r="C128" s="43"/>
      <c r="D128" s="42"/>
      <c r="E128" s="42"/>
      <c r="F128" s="42"/>
      <c r="G128" s="35"/>
      <c r="I128" s="43"/>
      <c r="J128" s="43"/>
    </row>
    <row r="129" spans="2:12" ht="18.75">
      <c r="B129" s="35" t="s">
        <v>130</v>
      </c>
      <c r="C129" s="43" t="s">
        <v>132</v>
      </c>
      <c r="D129" s="42"/>
      <c r="E129" s="42"/>
      <c r="F129" s="42"/>
      <c r="G129" s="35"/>
      <c r="I129" s="43"/>
      <c r="J129" s="43"/>
    </row>
    <row r="130" spans="2:12" ht="30.75" customHeight="1">
      <c r="B130" s="35"/>
      <c r="C130" s="43" t="s">
        <v>129</v>
      </c>
      <c r="D130" s="42"/>
      <c r="E130" s="42"/>
      <c r="F130" s="42"/>
      <c r="G130" s="35"/>
      <c r="I130" s="43"/>
      <c r="J130" s="43"/>
    </row>
    <row r="131" spans="2:12" ht="27" customHeight="1">
      <c r="B131" s="35"/>
      <c r="C131" s="43" t="s">
        <v>133</v>
      </c>
      <c r="D131" s="42"/>
      <c r="E131" s="42"/>
      <c r="F131" s="42"/>
      <c r="G131" s="35"/>
      <c r="I131" s="43"/>
      <c r="J131" s="43"/>
    </row>
    <row r="132" spans="2:12" ht="30.75" customHeight="1">
      <c r="B132" s="35"/>
      <c r="C132" s="43" t="s">
        <v>134</v>
      </c>
      <c r="D132" s="35"/>
      <c r="E132" s="35"/>
      <c r="F132" s="35"/>
      <c r="G132" s="35"/>
      <c r="I132" s="43"/>
      <c r="J132" s="43"/>
    </row>
    <row r="134" spans="2:12" ht="15.75">
      <c r="L134" s="36"/>
    </row>
  </sheetData>
  <mergeCells count="16">
    <mergeCell ref="L10:L11"/>
    <mergeCell ref="G79:G87"/>
    <mergeCell ref="B124:E124"/>
    <mergeCell ref="H124:I124"/>
    <mergeCell ref="B6:K6"/>
    <mergeCell ref="K10:K11"/>
    <mergeCell ref="H10:H11"/>
    <mergeCell ref="I10:I11"/>
    <mergeCell ref="G10:G11"/>
    <mergeCell ref="J10:J11"/>
    <mergeCell ref="A10:A11"/>
    <mergeCell ref="B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84" fitToHeight="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2016-04-12T12:51:43Z</dcterms:modified>
</cp:coreProperties>
</file>