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activeTab="0"/>
  </bookViews>
  <sheets>
    <sheet name="2019г." sheetId="1" r:id="rId1"/>
  </sheets>
  <definedNames>
    <definedName name="_xlnm.Print_Titles" localSheetId="0">'2019г.'!$14:$15</definedName>
  </definedNames>
  <calcPr fullCalcOnLoad="1"/>
</workbook>
</file>

<file path=xl/sharedStrings.xml><?xml version="1.0" encoding="utf-8"?>
<sst xmlns="http://schemas.openxmlformats.org/spreadsheetml/2006/main" count="374" uniqueCount="276">
  <si>
    <t>№ п/п</t>
  </si>
  <si>
    <t>Наименование услуги</t>
  </si>
  <si>
    <t>Един. измер.</t>
  </si>
  <si>
    <t>1.</t>
  </si>
  <si>
    <t>1.1.</t>
  </si>
  <si>
    <t>1.2.</t>
  </si>
  <si>
    <t>без душа</t>
  </si>
  <si>
    <t>1 шт.</t>
  </si>
  <si>
    <t>1.3.</t>
  </si>
  <si>
    <t>при набивке сальников с душем</t>
  </si>
  <si>
    <t>1.4.</t>
  </si>
  <si>
    <t>при замене прокладок с душем</t>
  </si>
  <si>
    <t>2.</t>
  </si>
  <si>
    <t>с душем</t>
  </si>
  <si>
    <t>2.1.</t>
  </si>
  <si>
    <t>2.2.</t>
  </si>
  <si>
    <t>3.</t>
  </si>
  <si>
    <t>4.</t>
  </si>
  <si>
    <t>4.1.</t>
  </si>
  <si>
    <t>4.2.</t>
  </si>
  <si>
    <t>на пластмассовых трубопровод.</t>
  </si>
  <si>
    <t>5.</t>
  </si>
  <si>
    <t>Смена резиновых манжет унитаза</t>
  </si>
  <si>
    <t>6.</t>
  </si>
  <si>
    <t>7.</t>
  </si>
  <si>
    <t>Регулировка смывного бачка</t>
  </si>
  <si>
    <t>8.</t>
  </si>
  <si>
    <t>6.1.</t>
  </si>
  <si>
    <t>6.2.</t>
  </si>
  <si>
    <t>в трубопроводах</t>
  </si>
  <si>
    <t>в санитарных приборах</t>
  </si>
  <si>
    <t>1пролет</t>
  </si>
  <si>
    <t>Укрепление расшатавшегося унитаза</t>
  </si>
  <si>
    <t>9.</t>
  </si>
  <si>
    <t>9.1.</t>
  </si>
  <si>
    <t>9.2.</t>
  </si>
  <si>
    <t>сифоны чугунные</t>
  </si>
  <si>
    <t>сифоны пластмассовые</t>
  </si>
  <si>
    <t>10.</t>
  </si>
  <si>
    <t>10.1.</t>
  </si>
  <si>
    <t>10.2.</t>
  </si>
  <si>
    <t>шаровый кран</t>
  </si>
  <si>
    <t>поплавок</t>
  </si>
  <si>
    <t>Смена отдельных деталей смывного бачка:</t>
  </si>
  <si>
    <t>11.</t>
  </si>
  <si>
    <t>Устранение течи сальника излива на смесителе</t>
  </si>
  <si>
    <t>12.</t>
  </si>
  <si>
    <t>13.</t>
  </si>
  <si>
    <t>Уплотнение сгонов без разборки</t>
  </si>
  <si>
    <t>14.</t>
  </si>
  <si>
    <t>Смена душа на гибком шланге</t>
  </si>
  <si>
    <t>15.</t>
  </si>
  <si>
    <t>Замена трубки гибкого шланга душа</t>
  </si>
  <si>
    <t>16.</t>
  </si>
  <si>
    <t>17.</t>
  </si>
  <si>
    <t>на одно отделение</t>
  </si>
  <si>
    <t>на два отделения</t>
  </si>
  <si>
    <t>Смена умывальника</t>
  </si>
  <si>
    <t>18.</t>
  </si>
  <si>
    <t>Смена унитаза типа "Компакт"</t>
  </si>
  <si>
    <t>19.</t>
  </si>
  <si>
    <t xml:space="preserve">Смена кронштейнов под санитарными приборами: </t>
  </si>
  <si>
    <t>смывной бачок</t>
  </si>
  <si>
    <t>умывальник</t>
  </si>
  <si>
    <t>20.</t>
  </si>
  <si>
    <t>Ремонт смывного бачка типа "Компакт"</t>
  </si>
  <si>
    <t>21.</t>
  </si>
  <si>
    <t>Смена смывного бачка типа "Компакт"</t>
  </si>
  <si>
    <t>22.</t>
  </si>
  <si>
    <t>Смена сидений унитаза</t>
  </si>
  <si>
    <t>23.</t>
  </si>
  <si>
    <t>Ремонт кранов регулировки у радиаторных блоков</t>
  </si>
  <si>
    <t>24.</t>
  </si>
  <si>
    <t>25.</t>
  </si>
  <si>
    <t>26.</t>
  </si>
  <si>
    <t>Смена радиаторного блока до 80 кг</t>
  </si>
  <si>
    <t>27.</t>
  </si>
  <si>
    <t>Присоединение секции к радиаторному блоку с ввертыванием пробок</t>
  </si>
  <si>
    <t>Смена вентильной головки на смесителе</t>
  </si>
  <si>
    <t>Замена эксцентрика</t>
  </si>
  <si>
    <t>6.3.</t>
  </si>
  <si>
    <t>в унитазе</t>
  </si>
  <si>
    <t>3.1.</t>
  </si>
  <si>
    <t>3.2.</t>
  </si>
  <si>
    <t>стальной</t>
  </si>
  <si>
    <t>чугунной</t>
  </si>
  <si>
    <t>на одно отделение (закрытая)</t>
  </si>
  <si>
    <t>на два отделения (закрытая)</t>
  </si>
  <si>
    <t>1 прибор</t>
  </si>
  <si>
    <t>2 прибора</t>
  </si>
  <si>
    <t>3 прибора</t>
  </si>
  <si>
    <t>4 прибора</t>
  </si>
  <si>
    <t>1 зам..</t>
  </si>
  <si>
    <t>на резьбе</t>
  </si>
  <si>
    <t>на сварке</t>
  </si>
  <si>
    <t>перенос на другое место</t>
  </si>
  <si>
    <t>к системе водоснабжения</t>
  </si>
  <si>
    <t>к системе водоотведения</t>
  </si>
  <si>
    <t>к системе электроснабжения</t>
  </si>
  <si>
    <t>1 ед.</t>
  </si>
  <si>
    <t>из чугунных труб</t>
  </si>
  <si>
    <t>из полиэтиленовых труб</t>
  </si>
  <si>
    <t>1 м</t>
  </si>
  <si>
    <t>Подчеканка раструбов канализац. труб</t>
  </si>
  <si>
    <t>Смена выключателей и розеток</t>
  </si>
  <si>
    <t>Ремонт выключателей и розеток</t>
  </si>
  <si>
    <t>Смена светильников с лампами накал.</t>
  </si>
  <si>
    <t>Смена люстр ст-тью свыше 1 тыс.руб.</t>
  </si>
  <si>
    <t>Смена патронов</t>
  </si>
  <si>
    <t>Смена электросчетчика</t>
  </si>
  <si>
    <t>Мелкий ремонт электропроводки</t>
  </si>
  <si>
    <t>Замена неисправных участков эл.сети</t>
  </si>
  <si>
    <t>1ед.до 1м</t>
  </si>
  <si>
    <t>Замена групповой линии питания электроплиты (без заделки штрабов)</t>
  </si>
  <si>
    <t>Замена стационарных электроплит</t>
  </si>
  <si>
    <t>Замена чугунной конфорки</t>
  </si>
  <si>
    <t>Замена и ремонт элементов эл.плиты</t>
  </si>
  <si>
    <t>1 эл.</t>
  </si>
  <si>
    <t>Замена ТЭНов</t>
  </si>
  <si>
    <t>1 подкл.</t>
  </si>
  <si>
    <t>Замена автоматического выключателя до 25А</t>
  </si>
  <si>
    <t>Замена предохранителя ПН 100-205А.</t>
  </si>
  <si>
    <t>Замена рубильника 100-205А.</t>
  </si>
  <si>
    <t>Замена ЭПРА (ремонт светильника дневного освещения)</t>
  </si>
  <si>
    <t>Замена магнитного пускателя</t>
  </si>
  <si>
    <t>1шт</t>
  </si>
  <si>
    <t>Подключение электроснабжения  после приостановления подачи электроэнергии  (2 выхода)</t>
  </si>
  <si>
    <t>с НДС</t>
  </si>
  <si>
    <t>без НДС</t>
  </si>
  <si>
    <t xml:space="preserve">_________________М.В.Езжев </t>
  </si>
  <si>
    <t>Отключение и подключение  водоснабжения (при исправных входных вентилях)</t>
  </si>
  <si>
    <t>Устранение засоров:</t>
  </si>
  <si>
    <t>Ремонт смесителя:</t>
  </si>
  <si>
    <t>Смена смесителей :</t>
  </si>
  <si>
    <t>Смена ванны:</t>
  </si>
  <si>
    <t>Смена сифона:</t>
  </si>
  <si>
    <t>Прочистка и промывка сифонов санитарных приборов:</t>
  </si>
  <si>
    <t>Смена мойки:</t>
  </si>
  <si>
    <t>Замена приборов учета воды:</t>
  </si>
  <si>
    <t>Смена полотенцесушителей:</t>
  </si>
  <si>
    <t>Подключение стиральной машины:</t>
  </si>
  <si>
    <t>на  чугунных трубопроводах</t>
  </si>
  <si>
    <t>Переборка секций радиаторного блока</t>
  </si>
  <si>
    <t>1 секц.</t>
  </si>
  <si>
    <t xml:space="preserve">Вывертывание  и ввертывание радиаторной пробки </t>
  </si>
  <si>
    <t>Ликвидация воздушных пробок в системе отопления:</t>
  </si>
  <si>
    <t>в стояке</t>
  </si>
  <si>
    <t>в радиаторном блоке</t>
  </si>
  <si>
    <t>Временная заделка свищей и трещин на внутренних трубопроводах ф до 75 мм</t>
  </si>
  <si>
    <t>1 пробка</t>
  </si>
  <si>
    <t>1 стояк</t>
  </si>
  <si>
    <t>1рад.блок</t>
  </si>
  <si>
    <t>1 место</t>
  </si>
  <si>
    <t>Слив и наполнение водой системы отопления</t>
  </si>
  <si>
    <t>1000м3 здания</t>
  </si>
  <si>
    <t>Установка крана ф до 20 мм</t>
  </si>
  <si>
    <t>Опломбирование приборов учета коммунальных ресурсов повторно, в связи с нарушением пломбы потребителем или третьим лицом</t>
  </si>
  <si>
    <t xml:space="preserve">ПРИМЕЧАНИЕ:  </t>
  </si>
  <si>
    <t xml:space="preserve">Прейскурант цен на оказание Услуг по текущему ремонту санитарно-технического </t>
  </si>
  <si>
    <t>Смена задвижек диаметром 50 мм</t>
  </si>
  <si>
    <t>Смена задвижек диаметром до 100 мм</t>
  </si>
  <si>
    <t>Смена кранов Маевского на чугунных радиаторах</t>
  </si>
  <si>
    <t>Смена сгонов у трубопроводов диаметром до 20 мм</t>
  </si>
  <si>
    <t>Смена сгонов у трубопроводов диаметром до 32 мм</t>
  </si>
  <si>
    <t>Смена сгонов у трубопроводов диаметром до 50 мм</t>
  </si>
  <si>
    <t xml:space="preserve">Устранение течи из гибких подводок к санитарным приборам </t>
  </si>
  <si>
    <t>Смена гибких подводок</t>
  </si>
  <si>
    <t>Ремонт задвижек диаметром до 100 мм без снятия с места</t>
  </si>
  <si>
    <t>Ремонт задвижек диаметром до 100 мм со снятием с места</t>
  </si>
  <si>
    <t>Смена светильников с люминесцентными лампами</t>
  </si>
  <si>
    <t>Смена умывальника типа "Тюльпан"</t>
  </si>
  <si>
    <t>Смена смывных труб с резиновыми манжетами</t>
  </si>
  <si>
    <t>Смена ламп накаливания</t>
  </si>
  <si>
    <t>20.1.</t>
  </si>
  <si>
    <t>20.2.</t>
  </si>
  <si>
    <t>20.3.</t>
  </si>
  <si>
    <t>20.4.</t>
  </si>
  <si>
    <t>24.1.</t>
  </si>
  <si>
    <t>24.2.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</si>
  <si>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</si>
  <si>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</si>
  <si>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</si>
  <si>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</si>
  <si>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</si>
  <si>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</si>
  <si>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</si>
  <si>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</si>
  <si>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</si>
  <si>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</si>
  <si>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</si>
  <si>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</si>
  <si>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</si>
  <si>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</si>
  <si>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</si>
  <si>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42.1</t>
  </si>
  <si>
    <t>42.2</t>
  </si>
  <si>
    <t>43.</t>
  </si>
  <si>
    <t>44.</t>
  </si>
  <si>
    <t>45.</t>
  </si>
  <si>
    <t>46.</t>
  </si>
  <si>
    <t>47.</t>
  </si>
  <si>
    <t>47.1</t>
  </si>
  <si>
    <t>47.2</t>
  </si>
  <si>
    <t>47.3</t>
  </si>
  <si>
    <t>47.4</t>
  </si>
  <si>
    <t>48.1</t>
  </si>
  <si>
    <t>48.2</t>
  </si>
  <si>
    <t>48.3</t>
  </si>
  <si>
    <t>49.1</t>
  </si>
  <si>
    <t>49.2</t>
  </si>
  <si>
    <t>49.3</t>
  </si>
  <si>
    <t>50.1</t>
  </si>
  <si>
    <t>50.2</t>
  </si>
  <si>
    <t>51.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</si>
  <si>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</si>
  <si>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</si>
  <si>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</si>
  <si>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</si>
  <si>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</si>
  <si>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</si>
  <si>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</si>
  <si>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</si>
  <si>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</si>
  <si>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</si>
  <si>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</si>
  <si>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</si>
  <si>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</si>
  <si>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</si>
  <si>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</si>
  <si>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</si>
  <si>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</si>
  <si>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</si>
  <si>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</si>
  <si>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</si>
  <si>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</si>
  <si>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</si>
  <si>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</si>
  <si>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</si>
  <si>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</si>
  <si>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</si>
  <si>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</si>
  <si>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</si>
  <si>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Смена вентиля,  крана шарового, обрат. клапана  до 20 мм</t>
  </si>
  <si>
    <t>Смена вентиля,  крана шарового, обрат. клапана до 32 мм</t>
  </si>
  <si>
    <t>Смена вентиля,  крана шарового, обрат. клапана до 50 мм</t>
  </si>
  <si>
    <t>77.</t>
  </si>
  <si>
    <t>НДС</t>
  </si>
  <si>
    <t>78.</t>
  </si>
  <si>
    <t>Снятие показаний приборов учета</t>
  </si>
  <si>
    <t>1 час</t>
  </si>
  <si>
    <t>Обследование системы отопления</t>
  </si>
  <si>
    <t>78.1.</t>
  </si>
  <si>
    <t>78.2.</t>
  </si>
  <si>
    <t>Выход на объект для обследования системы отопления</t>
  </si>
  <si>
    <t>Смена ламп люминесцентных</t>
  </si>
  <si>
    <t>УТВЕРЖДАЮ</t>
  </si>
  <si>
    <t xml:space="preserve">Генеральный директор </t>
  </si>
  <si>
    <t>АО "РСП ТПК КГРЭС"</t>
  </si>
  <si>
    <t xml:space="preserve">2. При работе в вечернее, ночное время, праздничные дни цены по прейскуранту применяются с коэффициентом 1,6 </t>
  </si>
  <si>
    <t>Составил:                                        /Е.Ю. Коныгина/</t>
  </si>
  <si>
    <t>Стоимость работ за единицу 2017г., в руб.</t>
  </si>
  <si>
    <t>Стоимость работ за единицу 2018г., в руб.</t>
  </si>
  <si>
    <t>% 2017 г. к 2016 г. с НДС</t>
  </si>
  <si>
    <t>% 2018 г. к 2017 г. с НДС</t>
  </si>
  <si>
    <t xml:space="preserve"> с НДС</t>
  </si>
  <si>
    <t>Смена внутренних трубопроводов:</t>
  </si>
  <si>
    <t>50.3</t>
  </si>
  <si>
    <t>из стальных ВГП оцинкованных труб</t>
  </si>
  <si>
    <t>из стальных электросварных труб</t>
  </si>
  <si>
    <t>и электро-технического оборудования  с 01 января 2019 года</t>
  </si>
  <si>
    <t>НДС-20%</t>
  </si>
  <si>
    <t>% 2019 г. к 2018 г. с НДС</t>
  </si>
  <si>
    <t>1. Пункт 77. учитывает затраты на 1 прибор учета. При снятии показаний с нескольких приборов учета на одном объекте, на каждый следующий прибор применяется  скидка по выходу специалиста в сумме 389,50 руб. с НДС.</t>
  </si>
  <si>
    <t>Стоимость работ за единицу 2019г., в руб.</t>
  </si>
  <si>
    <t>Приложение к приказу № 729</t>
  </si>
  <si>
    <t>от "__25__" декабря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</si>
</sst>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"/>
    <numFmt numFmtId="175" formatCode="_-* #,##0.000_р_._-;\-* #,##0.000_р_._-;_-* &quot;-&quot;??_р_._-;_-@_-"/>
    <numFmt numFmtId="176" formatCode="_-* #,##0.0000_р_._-;\-* #,##0.00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6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7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175" fontId="0" fillId="0" borderId="0" xfId="58" applyNumberFormat="1" applyFont="1" applyAlignment="1">
      <alignment/>
    </xf>
    <xf numFmtId="175" fontId="6" fillId="0" borderId="0" xfId="58" applyNumberFormat="1" applyFont="1" applyAlignment="1">
      <alignment/>
    </xf>
    <xf numFmtId="175" fontId="5" fillId="0" borderId="0" xfId="58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tabSelected="1" zoomScalePageLayoutView="0" workbookViewId="0" topLeftCell="A55">
      <selection activeCell="M3" sqref="M3"/>
    </sheetView>
  </sheetViews>
  <sheetFormatPr defaultColWidth="9.00390625" defaultRowHeight="12.75" outlineLevelCol="3"/>
  <cols>
    <col min="1" max="1" width="4.25390625" style="0" customWidth="1"/>
    <col min="2" max="2" width="45.875" style="0" customWidth="1"/>
    <col min="3" max="3" width="13.25390625" style="9" customWidth="1"/>
    <col min="4" max="5" width="12.75390625" style="9" hidden="1" customWidth="1"/>
    <col min="6" max="6" width="12.75390625" style="0" hidden="1" customWidth="1"/>
    <col min="7" max="7" width="12.75390625" style="0" hidden="1" customWidth="1" outlineLevel="1"/>
    <col min="8" max="9" width="12.75390625" style="0" hidden="1" customWidth="1" outlineLevel="3"/>
    <col min="10" max="10" width="12.75390625" style="45" hidden="1" customWidth="1" outlineLevel="3"/>
    <col min="11" max="12" width="12.75390625" style="9" hidden="1" customWidth="1"/>
    <col min="13" max="14" width="12.75390625" style="0" customWidth="1" outlineLevel="3"/>
    <col min="15" max="15" width="12.75390625" style="45" customWidth="1" outlineLevel="3"/>
    <col min="16" max="16" width="12.75390625" style="9" hidden="1" customWidth="1"/>
    <col min="17" max="17" width="22.625" style="54" customWidth="1"/>
  </cols>
  <sheetData>
    <row r="1" spans="13:15" ht="12.75">
      <c r="M1" s="58" t="s">
        <v>274</v>
      </c>
      <c r="N1" s="58"/>
      <c r="O1" s="58"/>
    </row>
    <row r="2" spans="13:15" ht="12.75">
      <c r="M2" s="58" t="s">
        <v>275</v>
      </c>
      <c r="N2" s="58"/>
      <c r="O2" s="58"/>
    </row>
    <row r="4" spans="1:16" ht="15.75">
      <c r="A4" s="10"/>
      <c r="B4" s="10"/>
      <c r="C4" s="8"/>
      <c r="D4" s="8"/>
      <c r="E4" s="8"/>
      <c r="F4" s="10"/>
      <c r="G4" s="10"/>
      <c r="H4" s="49"/>
      <c r="I4" s="49"/>
      <c r="J4" s="49"/>
      <c r="K4" s="8"/>
      <c r="L4" s="8"/>
      <c r="M4" s="67" t="s">
        <v>255</v>
      </c>
      <c r="N4" s="67"/>
      <c r="O4" s="67"/>
      <c r="P4" s="8"/>
    </row>
    <row r="5" spans="1:16" ht="15.75">
      <c r="A5" s="10"/>
      <c r="B5" s="10"/>
      <c r="C5" s="8"/>
      <c r="D5" s="8"/>
      <c r="E5" s="8"/>
      <c r="F5" s="10"/>
      <c r="G5" s="10"/>
      <c r="H5" s="49"/>
      <c r="I5" s="49"/>
      <c r="J5" s="49"/>
      <c r="K5" s="8"/>
      <c r="L5" s="8"/>
      <c r="M5" s="67" t="s">
        <v>256</v>
      </c>
      <c r="N5" s="67"/>
      <c r="O5" s="67"/>
      <c r="P5" s="8"/>
    </row>
    <row r="6" spans="1:16" ht="15.75">
      <c r="A6" s="10"/>
      <c r="B6" s="10"/>
      <c r="C6" s="8"/>
      <c r="D6" s="8"/>
      <c r="E6" s="8"/>
      <c r="F6" s="10"/>
      <c r="G6" s="10"/>
      <c r="H6" s="49"/>
      <c r="I6" s="49"/>
      <c r="J6" s="49"/>
      <c r="K6" s="8"/>
      <c r="L6" s="8"/>
      <c r="M6" s="67" t="s">
        <v>257</v>
      </c>
      <c r="N6" s="67"/>
      <c r="O6" s="67"/>
      <c r="P6" s="8"/>
    </row>
    <row r="7" spans="1:16" ht="33" customHeight="1">
      <c r="A7" s="10"/>
      <c r="B7" s="10"/>
      <c r="C7" s="8"/>
      <c r="D7" s="8"/>
      <c r="E7" s="8"/>
      <c r="F7" s="10"/>
      <c r="G7" s="10"/>
      <c r="H7" s="49"/>
      <c r="I7" s="49"/>
      <c r="J7" s="49"/>
      <c r="K7" s="8"/>
      <c r="L7" s="8"/>
      <c r="M7" s="67" t="s">
        <v>129</v>
      </c>
      <c r="N7" s="67"/>
      <c r="O7" s="67"/>
      <c r="P7" s="8"/>
    </row>
    <row r="8" spans="1:16" ht="15.75">
      <c r="A8" s="10"/>
      <c r="B8" s="10"/>
      <c r="C8" s="8"/>
      <c r="D8" s="8"/>
      <c r="E8" s="8"/>
      <c r="F8" s="10"/>
      <c r="G8" s="10"/>
      <c r="H8" s="49"/>
      <c r="I8" s="49"/>
      <c r="J8" s="49"/>
      <c r="K8" s="8"/>
      <c r="L8" s="8"/>
      <c r="M8" s="44"/>
      <c r="N8" s="44"/>
      <c r="O8" s="44"/>
      <c r="P8" s="8"/>
    </row>
    <row r="9" spans="1:16" ht="15.75">
      <c r="A9" s="10"/>
      <c r="B9" s="10"/>
      <c r="C9" s="8"/>
      <c r="D9" s="8"/>
      <c r="E9" s="8"/>
      <c r="F9" s="10"/>
      <c r="G9" s="10"/>
      <c r="H9" s="49"/>
      <c r="I9" s="49"/>
      <c r="J9" s="49"/>
      <c r="K9" s="8"/>
      <c r="L9" s="8"/>
      <c r="M9" s="44"/>
      <c r="N9" s="44"/>
      <c r="O9" s="44"/>
      <c r="P9" s="8"/>
    </row>
    <row r="10" spans="1:16" ht="12.75">
      <c r="A10" s="3"/>
      <c r="B10" s="3"/>
      <c r="C10" s="33"/>
      <c r="D10" s="33"/>
      <c r="E10" s="33"/>
      <c r="K10" s="33"/>
      <c r="L10" s="33"/>
      <c r="P10" s="33"/>
    </row>
    <row r="11" spans="1:17" s="12" customFormat="1" ht="15.75">
      <c r="A11" s="68" t="s">
        <v>158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39"/>
      <c r="Q11" s="55"/>
    </row>
    <row r="12" spans="1:17" s="12" customFormat="1" ht="15.75">
      <c r="A12" s="69" t="s">
        <v>269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40"/>
      <c r="Q12" s="55"/>
    </row>
    <row r="13" spans="1:16" ht="15.75">
      <c r="A13" s="5"/>
      <c r="B13" s="4"/>
      <c r="C13" s="5"/>
      <c r="D13" s="4"/>
      <c r="E13" s="4"/>
      <c r="K13" s="4"/>
      <c r="L13" s="4"/>
      <c r="P13" s="4"/>
    </row>
    <row r="14" spans="1:17" s="11" customFormat="1" ht="33.75" customHeight="1">
      <c r="A14" s="59" t="s">
        <v>0</v>
      </c>
      <c r="B14" s="61" t="s">
        <v>1</v>
      </c>
      <c r="C14" s="63" t="s">
        <v>2</v>
      </c>
      <c r="D14" s="64" t="s">
        <v>260</v>
      </c>
      <c r="E14" s="66"/>
      <c r="F14" s="64" t="s">
        <v>260</v>
      </c>
      <c r="G14" s="65"/>
      <c r="H14" s="64" t="s">
        <v>261</v>
      </c>
      <c r="I14" s="65"/>
      <c r="J14" s="66"/>
      <c r="K14" s="59" t="s">
        <v>262</v>
      </c>
      <c r="L14" s="59" t="s">
        <v>263</v>
      </c>
      <c r="M14" s="64" t="s">
        <v>273</v>
      </c>
      <c r="N14" s="65"/>
      <c r="O14" s="66"/>
      <c r="P14" s="59" t="s">
        <v>271</v>
      </c>
      <c r="Q14" s="56"/>
    </row>
    <row r="15" spans="1:17" s="11" customFormat="1" ht="15.75">
      <c r="A15" s="60"/>
      <c r="B15" s="62"/>
      <c r="C15" s="63"/>
      <c r="D15" s="14" t="s">
        <v>128</v>
      </c>
      <c r="E15" s="14" t="s">
        <v>264</v>
      </c>
      <c r="F15" s="13" t="s">
        <v>128</v>
      </c>
      <c r="G15" s="13" t="s">
        <v>127</v>
      </c>
      <c r="H15" s="18" t="s">
        <v>128</v>
      </c>
      <c r="I15" s="18" t="s">
        <v>246</v>
      </c>
      <c r="J15" s="22" t="s">
        <v>127</v>
      </c>
      <c r="K15" s="60"/>
      <c r="L15" s="60"/>
      <c r="M15" s="18" t="s">
        <v>128</v>
      </c>
      <c r="N15" s="18" t="s">
        <v>270</v>
      </c>
      <c r="O15" s="22" t="s">
        <v>127</v>
      </c>
      <c r="P15" s="60"/>
      <c r="Q15" s="56"/>
    </row>
    <row r="16" spans="1:17" s="11" customFormat="1" ht="15.75">
      <c r="A16" s="18" t="s">
        <v>3</v>
      </c>
      <c r="B16" s="15" t="s">
        <v>132</v>
      </c>
      <c r="C16" s="21"/>
      <c r="D16" s="21"/>
      <c r="E16" s="21"/>
      <c r="F16" s="16"/>
      <c r="G16" s="16"/>
      <c r="H16" s="17"/>
      <c r="I16" s="17"/>
      <c r="J16" s="46"/>
      <c r="K16" s="21"/>
      <c r="L16" s="21"/>
      <c r="M16" s="17"/>
      <c r="N16" s="17"/>
      <c r="O16" s="46"/>
      <c r="P16" s="21"/>
      <c r="Q16" s="56"/>
    </row>
    <row r="17" spans="1:17" s="11" customFormat="1" ht="15.75">
      <c r="A17" s="19" t="s">
        <v>4</v>
      </c>
      <c r="B17" s="20" t="s">
        <v>11</v>
      </c>
      <c r="C17" s="21" t="s">
        <v>7</v>
      </c>
      <c r="D17" s="32">
        <f>ROUND(E17/1.18,2)</f>
        <v>282.2</v>
      </c>
      <c r="E17" s="32">
        <v>333</v>
      </c>
      <c r="F17" s="32">
        <v>295.76</v>
      </c>
      <c r="G17" s="32">
        <f>F17*1.18</f>
        <v>348.99679999999995</v>
      </c>
      <c r="H17" s="32">
        <f>J17/1.18</f>
        <v>319.49152542372883</v>
      </c>
      <c r="I17" s="32">
        <f>H17*0.18</f>
        <v>57.50847457627119</v>
      </c>
      <c r="J17" s="41">
        <f>ROUND(G17*1.0795,0)</f>
        <v>377</v>
      </c>
      <c r="K17" s="42">
        <f>G17/E17</f>
        <v>1.0480384384384382</v>
      </c>
      <c r="L17" s="42">
        <f>J17/G17</f>
        <v>1.0802391311324346</v>
      </c>
      <c r="M17" s="32">
        <f>O17-N17</f>
        <v>332.5</v>
      </c>
      <c r="N17" s="32">
        <f>O17/1.2*0.2</f>
        <v>66.5</v>
      </c>
      <c r="O17" s="41">
        <v>399</v>
      </c>
      <c r="P17" s="42">
        <f>O17/J17</f>
        <v>1.0583554376657824</v>
      </c>
      <c r="Q17" s="56"/>
    </row>
    <row r="18" spans="1:17" s="11" customFormat="1" ht="15.75">
      <c r="A18" s="21" t="s">
        <v>5</v>
      </c>
      <c r="B18" s="20" t="s">
        <v>6</v>
      </c>
      <c r="C18" s="21" t="s">
        <v>7</v>
      </c>
      <c r="D18" s="32">
        <f aca="true" t="shared" si="0" ref="D18:D81">ROUND(E18/1.18,2)</f>
        <v>259.32</v>
      </c>
      <c r="E18" s="32">
        <v>306</v>
      </c>
      <c r="F18" s="32">
        <v>271.19</v>
      </c>
      <c r="G18" s="32">
        <f aca="true" t="shared" si="1" ref="G18:G81">F18*1.18</f>
        <v>320.00419999999997</v>
      </c>
      <c r="H18" s="32">
        <f>J18/1.18</f>
        <v>292.37288135593224</v>
      </c>
      <c r="I18" s="32">
        <f aca="true" t="shared" si="2" ref="I18:I81">H18*0.18</f>
        <v>52.6271186440678</v>
      </c>
      <c r="J18" s="41">
        <f aca="true" t="shared" si="3" ref="J18:J81">ROUND(G18*1.0795,0)</f>
        <v>345</v>
      </c>
      <c r="K18" s="42">
        <f aca="true" t="shared" si="4" ref="K18:K81">G18/E18</f>
        <v>1.0457653594771241</v>
      </c>
      <c r="L18" s="42">
        <f>J18/G18</f>
        <v>1.0781108497950966</v>
      </c>
      <c r="M18" s="32">
        <f aca="true" t="shared" si="5" ref="M18:M81">O18-N18</f>
        <v>304.16666666666663</v>
      </c>
      <c r="N18" s="32">
        <f aca="true" t="shared" si="6" ref="N18:N81">O18/1.2*0.2</f>
        <v>60.83333333333334</v>
      </c>
      <c r="O18" s="41">
        <v>365</v>
      </c>
      <c r="P18" s="42">
        <f aca="true" t="shared" si="7" ref="P18:P81">O18/J18</f>
        <v>1.0579710144927537</v>
      </c>
      <c r="Q18" s="56"/>
    </row>
    <row r="19" spans="1:17" s="11" customFormat="1" ht="15.75">
      <c r="A19" s="21" t="s">
        <v>8</v>
      </c>
      <c r="B19" s="20" t="s">
        <v>9</v>
      </c>
      <c r="C19" s="21" t="s">
        <v>7</v>
      </c>
      <c r="D19" s="32">
        <f t="shared" si="0"/>
        <v>303.39</v>
      </c>
      <c r="E19" s="32">
        <v>358</v>
      </c>
      <c r="F19" s="32">
        <v>317.8</v>
      </c>
      <c r="G19" s="32">
        <f t="shared" si="1"/>
        <v>375.004</v>
      </c>
      <c r="H19" s="32">
        <f aca="true" t="shared" si="8" ref="H19:H81">J19/1.18</f>
        <v>343.22033898305085</v>
      </c>
      <c r="I19" s="32">
        <f t="shared" si="2"/>
        <v>61.77966101694915</v>
      </c>
      <c r="J19" s="41">
        <f t="shared" si="3"/>
        <v>405</v>
      </c>
      <c r="K19" s="42">
        <f t="shared" si="4"/>
        <v>1.0474972067039108</v>
      </c>
      <c r="L19" s="42">
        <f>J19/G19</f>
        <v>1.0799884801228787</v>
      </c>
      <c r="M19" s="32">
        <f t="shared" si="5"/>
        <v>356.66666666666663</v>
      </c>
      <c r="N19" s="32">
        <f t="shared" si="6"/>
        <v>71.33333333333334</v>
      </c>
      <c r="O19" s="41">
        <v>428</v>
      </c>
      <c r="P19" s="42">
        <f t="shared" si="7"/>
        <v>1.05679012345679</v>
      </c>
      <c r="Q19" s="56"/>
    </row>
    <row r="20" spans="1:17" s="11" customFormat="1" ht="15.75">
      <c r="A20" s="21" t="s">
        <v>10</v>
      </c>
      <c r="B20" s="20" t="s">
        <v>6</v>
      </c>
      <c r="C20" s="21" t="s">
        <v>7</v>
      </c>
      <c r="D20" s="32">
        <f t="shared" si="0"/>
        <v>286.44</v>
      </c>
      <c r="E20" s="32">
        <v>338</v>
      </c>
      <c r="F20" s="32">
        <v>300</v>
      </c>
      <c r="G20" s="32">
        <f t="shared" si="1"/>
        <v>354</v>
      </c>
      <c r="H20" s="32">
        <f t="shared" si="8"/>
        <v>323.7288135593221</v>
      </c>
      <c r="I20" s="32">
        <f t="shared" si="2"/>
        <v>58.27118644067797</v>
      </c>
      <c r="J20" s="41">
        <f t="shared" si="3"/>
        <v>382</v>
      </c>
      <c r="K20" s="42">
        <f t="shared" si="4"/>
        <v>1.047337278106509</v>
      </c>
      <c r="L20" s="42">
        <f>J20/G20</f>
        <v>1.07909604519774</v>
      </c>
      <c r="M20" s="32">
        <f t="shared" si="5"/>
        <v>336.66666666666663</v>
      </c>
      <c r="N20" s="32">
        <f t="shared" si="6"/>
        <v>67.33333333333334</v>
      </c>
      <c r="O20" s="41">
        <v>404</v>
      </c>
      <c r="P20" s="42">
        <f t="shared" si="7"/>
        <v>1.057591623036649</v>
      </c>
      <c r="Q20" s="56"/>
    </row>
    <row r="21" spans="1:17" s="11" customFormat="1" ht="15.75">
      <c r="A21" s="18" t="s">
        <v>12</v>
      </c>
      <c r="B21" s="15" t="s">
        <v>133</v>
      </c>
      <c r="C21" s="21"/>
      <c r="D21" s="32"/>
      <c r="E21" s="32"/>
      <c r="F21" s="32"/>
      <c r="G21" s="32"/>
      <c r="H21" s="32"/>
      <c r="I21" s="32"/>
      <c r="J21" s="41"/>
      <c r="K21" s="42"/>
      <c r="L21" s="42"/>
      <c r="M21" s="32"/>
      <c r="N21" s="32"/>
      <c r="O21" s="41"/>
      <c r="P21" s="42"/>
      <c r="Q21" s="56"/>
    </row>
    <row r="22" spans="1:17" s="11" customFormat="1" ht="15.75">
      <c r="A22" s="21" t="s">
        <v>14</v>
      </c>
      <c r="B22" s="20" t="s">
        <v>13</v>
      </c>
      <c r="C22" s="21" t="s">
        <v>7</v>
      </c>
      <c r="D22" s="32">
        <f t="shared" si="0"/>
        <v>692.37</v>
      </c>
      <c r="E22" s="32">
        <v>817</v>
      </c>
      <c r="F22" s="32">
        <v>724.58</v>
      </c>
      <c r="G22" s="32">
        <f t="shared" si="1"/>
        <v>855.0044</v>
      </c>
      <c r="H22" s="32">
        <f t="shared" si="8"/>
        <v>782.2033898305085</v>
      </c>
      <c r="I22" s="32">
        <f t="shared" si="2"/>
        <v>140.79661016949152</v>
      </c>
      <c r="J22" s="41">
        <f t="shared" si="3"/>
        <v>923</v>
      </c>
      <c r="K22" s="42">
        <f t="shared" si="4"/>
        <v>1.0465170134638924</v>
      </c>
      <c r="L22" s="42">
        <f>J22/G22</f>
        <v>1.079526608284121</v>
      </c>
      <c r="M22" s="32">
        <f t="shared" si="5"/>
        <v>813.3333333333333</v>
      </c>
      <c r="N22" s="32">
        <f t="shared" si="6"/>
        <v>162.66666666666669</v>
      </c>
      <c r="O22" s="41">
        <v>976</v>
      </c>
      <c r="P22" s="42">
        <f t="shared" si="7"/>
        <v>1.057421451787649</v>
      </c>
      <c r="Q22" s="56"/>
    </row>
    <row r="23" spans="1:17" s="11" customFormat="1" ht="15.75">
      <c r="A23" s="21" t="s">
        <v>15</v>
      </c>
      <c r="B23" s="20" t="s">
        <v>6</v>
      </c>
      <c r="C23" s="21" t="s">
        <v>7</v>
      </c>
      <c r="D23" s="32">
        <f t="shared" si="0"/>
        <v>632.2</v>
      </c>
      <c r="E23" s="32">
        <v>746</v>
      </c>
      <c r="F23" s="32">
        <v>661.86</v>
      </c>
      <c r="G23" s="32">
        <f>F23*1.18+0.01</f>
        <v>781.0047999999999</v>
      </c>
      <c r="H23" s="32">
        <f t="shared" si="8"/>
        <v>714.406779661017</v>
      </c>
      <c r="I23" s="32">
        <f t="shared" si="2"/>
        <v>128.59322033898306</v>
      </c>
      <c r="J23" s="41">
        <f t="shared" si="3"/>
        <v>843</v>
      </c>
      <c r="K23" s="42">
        <f t="shared" si="4"/>
        <v>1.0469233243967828</v>
      </c>
      <c r="L23" s="42">
        <f>J23/G23</f>
        <v>1.0793787695030812</v>
      </c>
      <c r="M23" s="32">
        <f t="shared" si="5"/>
        <v>743.3333333333333</v>
      </c>
      <c r="N23" s="32">
        <f t="shared" si="6"/>
        <v>148.66666666666669</v>
      </c>
      <c r="O23" s="41">
        <v>892</v>
      </c>
      <c r="P23" s="42">
        <f t="shared" si="7"/>
        <v>1.0581257413997627</v>
      </c>
      <c r="Q23" s="56"/>
    </row>
    <row r="24" spans="1:17" s="11" customFormat="1" ht="15.75">
      <c r="A24" s="18" t="s">
        <v>16</v>
      </c>
      <c r="B24" s="15" t="s">
        <v>134</v>
      </c>
      <c r="C24" s="21"/>
      <c r="D24" s="32"/>
      <c r="E24" s="32"/>
      <c r="F24" s="32"/>
      <c r="G24" s="32"/>
      <c r="H24" s="32"/>
      <c r="I24" s="32"/>
      <c r="J24" s="41"/>
      <c r="K24" s="42"/>
      <c r="L24" s="42"/>
      <c r="M24" s="32"/>
      <c r="N24" s="32"/>
      <c r="O24" s="41"/>
      <c r="P24" s="42"/>
      <c r="Q24" s="56"/>
    </row>
    <row r="25" spans="1:17" s="11" customFormat="1" ht="15.75">
      <c r="A25" s="21" t="s">
        <v>82</v>
      </c>
      <c r="B25" s="20" t="s">
        <v>84</v>
      </c>
      <c r="C25" s="21" t="s">
        <v>7</v>
      </c>
      <c r="D25" s="32">
        <f t="shared" si="0"/>
        <v>1216.95</v>
      </c>
      <c r="E25" s="32">
        <v>1436</v>
      </c>
      <c r="F25" s="32">
        <v>1273.73</v>
      </c>
      <c r="G25" s="32">
        <f t="shared" si="1"/>
        <v>1503.0013999999999</v>
      </c>
      <c r="H25" s="32">
        <f t="shared" si="8"/>
        <v>1374.5762711864409</v>
      </c>
      <c r="I25" s="32">
        <f t="shared" si="2"/>
        <v>247.42372881355934</v>
      </c>
      <c r="J25" s="41">
        <f t="shared" si="3"/>
        <v>1622</v>
      </c>
      <c r="K25" s="42">
        <f t="shared" si="4"/>
        <v>1.0466583565459608</v>
      </c>
      <c r="L25" s="42">
        <f>J25/G25</f>
        <v>1.0791739781479912</v>
      </c>
      <c r="M25" s="32">
        <f t="shared" si="5"/>
        <v>1429.1666666666665</v>
      </c>
      <c r="N25" s="32">
        <f t="shared" si="6"/>
        <v>285.83333333333337</v>
      </c>
      <c r="O25" s="41">
        <v>1715</v>
      </c>
      <c r="P25" s="42">
        <f t="shared" si="7"/>
        <v>1.0573366214549937</v>
      </c>
      <c r="Q25" s="56"/>
    </row>
    <row r="26" spans="1:17" s="11" customFormat="1" ht="15.75">
      <c r="A26" s="21" t="s">
        <v>83</v>
      </c>
      <c r="B26" s="20" t="s">
        <v>85</v>
      </c>
      <c r="C26" s="21" t="s">
        <v>7</v>
      </c>
      <c r="D26" s="32">
        <f t="shared" si="0"/>
        <v>1980.51</v>
      </c>
      <c r="E26" s="32">
        <v>2337</v>
      </c>
      <c r="F26" s="32">
        <v>2073.73</v>
      </c>
      <c r="G26" s="32">
        <f t="shared" si="1"/>
        <v>2447.0014</v>
      </c>
      <c r="H26" s="32">
        <f t="shared" si="8"/>
        <v>2238.983050847458</v>
      </c>
      <c r="I26" s="32">
        <f t="shared" si="2"/>
        <v>403.0169491525424</v>
      </c>
      <c r="J26" s="41">
        <f t="shared" si="3"/>
        <v>2642</v>
      </c>
      <c r="K26" s="42">
        <f t="shared" si="4"/>
        <v>1.0470694908001712</v>
      </c>
      <c r="L26" s="42">
        <f>J26/G26</f>
        <v>1.079688797889531</v>
      </c>
      <c r="M26" s="32">
        <f t="shared" si="5"/>
        <v>2328.333333333333</v>
      </c>
      <c r="N26" s="32">
        <f t="shared" si="6"/>
        <v>465.66666666666674</v>
      </c>
      <c r="O26" s="41">
        <v>2794</v>
      </c>
      <c r="P26" s="42">
        <f t="shared" si="7"/>
        <v>1.0575321725965179</v>
      </c>
      <c r="Q26" s="56"/>
    </row>
    <row r="27" spans="1:17" s="11" customFormat="1" ht="15.75">
      <c r="A27" s="18" t="s">
        <v>17</v>
      </c>
      <c r="B27" s="15" t="s">
        <v>135</v>
      </c>
      <c r="C27" s="21"/>
      <c r="D27" s="32"/>
      <c r="E27" s="32"/>
      <c r="F27" s="32"/>
      <c r="G27" s="32"/>
      <c r="H27" s="32"/>
      <c r="I27" s="32"/>
      <c r="J27" s="41"/>
      <c r="K27" s="42"/>
      <c r="L27" s="42"/>
      <c r="M27" s="32"/>
      <c r="N27" s="32"/>
      <c r="O27" s="41"/>
      <c r="P27" s="42"/>
      <c r="Q27" s="56"/>
    </row>
    <row r="28" spans="1:17" s="11" customFormat="1" ht="15.75">
      <c r="A28" s="21" t="s">
        <v>18</v>
      </c>
      <c r="B28" s="20" t="s">
        <v>20</v>
      </c>
      <c r="C28" s="21" t="s">
        <v>7</v>
      </c>
      <c r="D28" s="32">
        <f t="shared" si="0"/>
        <v>352.54</v>
      </c>
      <c r="E28" s="32">
        <v>416</v>
      </c>
      <c r="F28" s="32">
        <v>369.49</v>
      </c>
      <c r="G28" s="32">
        <f t="shared" si="1"/>
        <v>435.9982</v>
      </c>
      <c r="H28" s="32">
        <f t="shared" si="8"/>
        <v>399.1525423728814</v>
      </c>
      <c r="I28" s="32">
        <f t="shared" si="2"/>
        <v>71.84745762711864</v>
      </c>
      <c r="J28" s="41">
        <f t="shared" si="3"/>
        <v>471</v>
      </c>
      <c r="K28" s="42">
        <f t="shared" si="4"/>
        <v>1.0480725961538462</v>
      </c>
      <c r="L28" s="42">
        <f>J28/G28</f>
        <v>1.0802796892280748</v>
      </c>
      <c r="M28" s="32">
        <f t="shared" si="5"/>
        <v>415</v>
      </c>
      <c r="N28" s="32">
        <f t="shared" si="6"/>
        <v>83</v>
      </c>
      <c r="O28" s="41">
        <v>498</v>
      </c>
      <c r="P28" s="42">
        <f t="shared" si="7"/>
        <v>1.0573248407643312</v>
      </c>
      <c r="Q28" s="56"/>
    </row>
    <row r="29" spans="1:17" s="11" customFormat="1" ht="15.75">
      <c r="A29" s="21" t="s">
        <v>19</v>
      </c>
      <c r="B29" s="20" t="s">
        <v>141</v>
      </c>
      <c r="C29" s="21" t="s">
        <v>7</v>
      </c>
      <c r="D29" s="32">
        <f t="shared" si="0"/>
        <v>395.76</v>
      </c>
      <c r="E29" s="32">
        <v>467</v>
      </c>
      <c r="F29" s="32">
        <v>414.41</v>
      </c>
      <c r="G29" s="32">
        <f t="shared" si="1"/>
        <v>489.0038</v>
      </c>
      <c r="H29" s="32">
        <f t="shared" si="8"/>
        <v>447.4576271186441</v>
      </c>
      <c r="I29" s="32">
        <f t="shared" si="2"/>
        <v>80.54237288135593</v>
      </c>
      <c r="J29" s="41">
        <f t="shared" si="3"/>
        <v>528</v>
      </c>
      <c r="K29" s="42">
        <f t="shared" si="4"/>
        <v>1.0471173447537474</v>
      </c>
      <c r="L29" s="42">
        <f>J29/G29</f>
        <v>1.0797462105611448</v>
      </c>
      <c r="M29" s="32">
        <f t="shared" si="5"/>
        <v>465</v>
      </c>
      <c r="N29" s="32">
        <f t="shared" si="6"/>
        <v>93</v>
      </c>
      <c r="O29" s="41">
        <v>558</v>
      </c>
      <c r="P29" s="42">
        <f t="shared" si="7"/>
        <v>1.0568181818181819</v>
      </c>
      <c r="Q29" s="56"/>
    </row>
    <row r="30" spans="1:17" s="11" customFormat="1" ht="15.75">
      <c r="A30" s="18" t="s">
        <v>21</v>
      </c>
      <c r="B30" s="15" t="s">
        <v>22</v>
      </c>
      <c r="C30" s="21" t="s">
        <v>7</v>
      </c>
      <c r="D30" s="32">
        <f t="shared" si="0"/>
        <v>519.49</v>
      </c>
      <c r="E30" s="32">
        <v>613</v>
      </c>
      <c r="F30" s="32">
        <v>544.07</v>
      </c>
      <c r="G30" s="32">
        <f t="shared" si="1"/>
        <v>642.0026</v>
      </c>
      <c r="H30" s="32">
        <f t="shared" si="8"/>
        <v>587.2881355932203</v>
      </c>
      <c r="I30" s="32">
        <f t="shared" si="2"/>
        <v>105.71186440677965</v>
      </c>
      <c r="J30" s="41">
        <f t="shared" si="3"/>
        <v>693</v>
      </c>
      <c r="K30" s="42">
        <f t="shared" si="4"/>
        <v>1.0473125611745515</v>
      </c>
      <c r="L30" s="42">
        <f>J30/G30</f>
        <v>1.0794348807933176</v>
      </c>
      <c r="M30" s="32">
        <f t="shared" si="5"/>
        <v>610.8333333333333</v>
      </c>
      <c r="N30" s="32">
        <f t="shared" si="6"/>
        <v>122.16666666666669</v>
      </c>
      <c r="O30" s="41">
        <v>733</v>
      </c>
      <c r="P30" s="42">
        <f t="shared" si="7"/>
        <v>1.0577200577200576</v>
      </c>
      <c r="Q30" s="56"/>
    </row>
    <row r="31" spans="1:17" s="11" customFormat="1" ht="15.75">
      <c r="A31" s="18" t="s">
        <v>23</v>
      </c>
      <c r="B31" s="15" t="s">
        <v>131</v>
      </c>
      <c r="C31" s="21"/>
      <c r="D31" s="32"/>
      <c r="E31" s="32"/>
      <c r="F31" s="32"/>
      <c r="G31" s="32"/>
      <c r="H31" s="32"/>
      <c r="I31" s="32"/>
      <c r="J31" s="41"/>
      <c r="K31" s="42"/>
      <c r="L31" s="42"/>
      <c r="M31" s="32"/>
      <c r="N31" s="32"/>
      <c r="O31" s="41"/>
      <c r="P31" s="42"/>
      <c r="Q31" s="56"/>
    </row>
    <row r="32" spans="1:17" s="11" customFormat="1" ht="15.75">
      <c r="A32" s="21" t="s">
        <v>27</v>
      </c>
      <c r="B32" s="20" t="s">
        <v>29</v>
      </c>
      <c r="C32" s="21" t="s">
        <v>31</v>
      </c>
      <c r="D32" s="32">
        <f t="shared" si="0"/>
        <v>356.78</v>
      </c>
      <c r="E32" s="32">
        <v>421</v>
      </c>
      <c r="F32" s="32">
        <v>373.73</v>
      </c>
      <c r="G32" s="32">
        <f t="shared" si="1"/>
        <v>441.0014</v>
      </c>
      <c r="H32" s="32">
        <f t="shared" si="8"/>
        <v>403.3898305084746</v>
      </c>
      <c r="I32" s="32">
        <f t="shared" si="2"/>
        <v>72.61016949152543</v>
      </c>
      <c r="J32" s="41">
        <f t="shared" si="3"/>
        <v>476</v>
      </c>
      <c r="K32" s="42">
        <f t="shared" si="4"/>
        <v>1.0475092636579573</v>
      </c>
      <c r="L32" s="42">
        <f>J32/G32</f>
        <v>1.0793616528201497</v>
      </c>
      <c r="M32" s="32">
        <f t="shared" si="5"/>
        <v>419.16666666666663</v>
      </c>
      <c r="N32" s="32">
        <f t="shared" si="6"/>
        <v>83.83333333333334</v>
      </c>
      <c r="O32" s="41">
        <v>503</v>
      </c>
      <c r="P32" s="42">
        <f t="shared" si="7"/>
        <v>1.0567226890756303</v>
      </c>
      <c r="Q32" s="56"/>
    </row>
    <row r="33" spans="1:17" s="11" customFormat="1" ht="15.75">
      <c r="A33" s="21" t="s">
        <v>28</v>
      </c>
      <c r="B33" s="20" t="s">
        <v>30</v>
      </c>
      <c r="C33" s="21" t="s">
        <v>7</v>
      </c>
      <c r="D33" s="32">
        <f t="shared" si="0"/>
        <v>389.83</v>
      </c>
      <c r="E33" s="32">
        <v>460</v>
      </c>
      <c r="F33" s="32">
        <v>408.47</v>
      </c>
      <c r="G33" s="32">
        <f>F33*1.18+0.01</f>
        <v>482.0046</v>
      </c>
      <c r="H33" s="32">
        <f t="shared" si="8"/>
        <v>440.67796610169495</v>
      </c>
      <c r="I33" s="32">
        <f t="shared" si="2"/>
        <v>79.3220338983051</v>
      </c>
      <c r="J33" s="41">
        <f t="shared" si="3"/>
        <v>520</v>
      </c>
      <c r="K33" s="42">
        <f t="shared" si="4"/>
        <v>1.0478360869565218</v>
      </c>
      <c r="L33" s="42">
        <f>J33/G33</f>
        <v>1.0788278784061398</v>
      </c>
      <c r="M33" s="32">
        <f t="shared" si="5"/>
        <v>458.3333333333333</v>
      </c>
      <c r="N33" s="32">
        <f t="shared" si="6"/>
        <v>91.66666666666669</v>
      </c>
      <c r="O33" s="41">
        <v>550</v>
      </c>
      <c r="P33" s="42">
        <f t="shared" si="7"/>
        <v>1.0576923076923077</v>
      </c>
      <c r="Q33" s="56"/>
    </row>
    <row r="34" spans="1:17" s="11" customFormat="1" ht="15.75">
      <c r="A34" s="21" t="s">
        <v>80</v>
      </c>
      <c r="B34" s="20" t="s">
        <v>81</v>
      </c>
      <c r="C34" s="21" t="s">
        <v>7</v>
      </c>
      <c r="D34" s="32">
        <f t="shared" si="0"/>
        <v>1070.34</v>
      </c>
      <c r="E34" s="32">
        <v>1263</v>
      </c>
      <c r="F34" s="32">
        <v>1120.34</v>
      </c>
      <c r="G34" s="32">
        <f t="shared" si="1"/>
        <v>1322.0012</v>
      </c>
      <c r="H34" s="32">
        <f t="shared" si="8"/>
        <v>1209.322033898305</v>
      </c>
      <c r="I34" s="32">
        <f t="shared" si="2"/>
        <v>217.67796610169492</v>
      </c>
      <c r="J34" s="41">
        <f t="shared" si="3"/>
        <v>1427</v>
      </c>
      <c r="K34" s="42">
        <f t="shared" si="4"/>
        <v>1.0467151227236737</v>
      </c>
      <c r="L34" s="42">
        <f>J34/G34</f>
        <v>1.0794241336543418</v>
      </c>
      <c r="M34" s="32">
        <f t="shared" si="5"/>
        <v>1257.5</v>
      </c>
      <c r="N34" s="32">
        <f t="shared" si="6"/>
        <v>251.5</v>
      </c>
      <c r="O34" s="41">
        <v>1509</v>
      </c>
      <c r="P34" s="42">
        <f t="shared" si="7"/>
        <v>1.0574632095304835</v>
      </c>
      <c r="Q34" s="56"/>
    </row>
    <row r="35" spans="1:17" s="11" customFormat="1" ht="15.75">
      <c r="A35" s="18" t="s">
        <v>24</v>
      </c>
      <c r="B35" s="15" t="s">
        <v>25</v>
      </c>
      <c r="C35" s="21" t="s">
        <v>7</v>
      </c>
      <c r="D35" s="32">
        <f t="shared" si="0"/>
        <v>309.32</v>
      </c>
      <c r="E35" s="32">
        <v>365</v>
      </c>
      <c r="F35" s="32">
        <v>323.73</v>
      </c>
      <c r="G35" s="32">
        <f t="shared" si="1"/>
        <v>382.0014</v>
      </c>
      <c r="H35" s="32">
        <f t="shared" si="8"/>
        <v>349.1525423728814</v>
      </c>
      <c r="I35" s="32">
        <f t="shared" si="2"/>
        <v>62.847457627118644</v>
      </c>
      <c r="J35" s="41">
        <f t="shared" si="3"/>
        <v>412</v>
      </c>
      <c r="K35" s="42">
        <f t="shared" si="4"/>
        <v>1.0465791780821918</v>
      </c>
      <c r="L35" s="42">
        <f>J35/G35</f>
        <v>1.0785300786855756</v>
      </c>
      <c r="M35" s="32">
        <f t="shared" si="5"/>
        <v>363.3333333333333</v>
      </c>
      <c r="N35" s="32">
        <f t="shared" si="6"/>
        <v>72.66666666666667</v>
      </c>
      <c r="O35" s="41">
        <v>436</v>
      </c>
      <c r="P35" s="42">
        <f t="shared" si="7"/>
        <v>1.058252427184466</v>
      </c>
      <c r="Q35" s="56"/>
    </row>
    <row r="36" spans="1:17" s="11" customFormat="1" ht="15.75">
      <c r="A36" s="18" t="s">
        <v>26</v>
      </c>
      <c r="B36" s="15" t="s">
        <v>32</v>
      </c>
      <c r="C36" s="21" t="s">
        <v>7</v>
      </c>
      <c r="D36" s="32">
        <f t="shared" si="0"/>
        <v>324.58</v>
      </c>
      <c r="E36" s="32">
        <v>383</v>
      </c>
      <c r="F36" s="32">
        <v>339.83</v>
      </c>
      <c r="G36" s="32">
        <f t="shared" si="1"/>
        <v>400.9994</v>
      </c>
      <c r="H36" s="32">
        <f t="shared" si="8"/>
        <v>366.94915254237293</v>
      </c>
      <c r="I36" s="32">
        <f t="shared" si="2"/>
        <v>66.05084745762713</v>
      </c>
      <c r="J36" s="41">
        <f t="shared" si="3"/>
        <v>433</v>
      </c>
      <c r="K36" s="42">
        <f t="shared" si="4"/>
        <v>1.0469958224543081</v>
      </c>
      <c r="L36" s="42">
        <f>J36/G36</f>
        <v>1.0798021144171288</v>
      </c>
      <c r="M36" s="32">
        <f t="shared" si="5"/>
        <v>381.66666666666663</v>
      </c>
      <c r="N36" s="32">
        <f t="shared" si="6"/>
        <v>76.33333333333334</v>
      </c>
      <c r="O36" s="41">
        <v>458</v>
      </c>
      <c r="P36" s="42">
        <f t="shared" si="7"/>
        <v>1.0577367205542725</v>
      </c>
      <c r="Q36" s="56"/>
    </row>
    <row r="37" spans="1:17" s="11" customFormat="1" ht="31.5">
      <c r="A37" s="18" t="s">
        <v>33</v>
      </c>
      <c r="B37" s="15" t="s">
        <v>136</v>
      </c>
      <c r="C37" s="21"/>
      <c r="D37" s="32"/>
      <c r="E37" s="32"/>
      <c r="F37" s="32"/>
      <c r="G37" s="32"/>
      <c r="H37" s="32"/>
      <c r="I37" s="32"/>
      <c r="J37" s="41"/>
      <c r="K37" s="42"/>
      <c r="L37" s="42"/>
      <c r="M37" s="32"/>
      <c r="N37" s="32"/>
      <c r="O37" s="41"/>
      <c r="P37" s="42"/>
      <c r="Q37" s="56"/>
    </row>
    <row r="38" spans="1:17" s="11" customFormat="1" ht="15.75">
      <c r="A38" s="21" t="s">
        <v>34</v>
      </c>
      <c r="B38" s="20" t="s">
        <v>36</v>
      </c>
      <c r="C38" s="21" t="s">
        <v>7</v>
      </c>
      <c r="D38" s="32">
        <f t="shared" si="0"/>
        <v>297.46</v>
      </c>
      <c r="E38" s="32">
        <v>351</v>
      </c>
      <c r="F38" s="32">
        <v>311.02</v>
      </c>
      <c r="G38" s="32">
        <f t="shared" si="1"/>
        <v>367.00359999999995</v>
      </c>
      <c r="H38" s="32">
        <f t="shared" si="8"/>
        <v>335.5932203389831</v>
      </c>
      <c r="I38" s="32">
        <f t="shared" si="2"/>
        <v>60.406779661016955</v>
      </c>
      <c r="J38" s="41">
        <f t="shared" si="3"/>
        <v>396</v>
      </c>
      <c r="K38" s="42">
        <f t="shared" si="4"/>
        <v>1.045594301994302</v>
      </c>
      <c r="L38" s="42">
        <f>J38/G38</f>
        <v>1.0790084892900234</v>
      </c>
      <c r="M38" s="32">
        <f t="shared" si="5"/>
        <v>349.16666666666663</v>
      </c>
      <c r="N38" s="32">
        <f t="shared" si="6"/>
        <v>69.83333333333334</v>
      </c>
      <c r="O38" s="41">
        <v>419</v>
      </c>
      <c r="P38" s="42">
        <f t="shared" si="7"/>
        <v>1.0580808080808082</v>
      </c>
      <c r="Q38" s="56"/>
    </row>
    <row r="39" spans="1:17" s="11" customFormat="1" ht="15.75">
      <c r="A39" s="21" t="s">
        <v>35</v>
      </c>
      <c r="B39" s="20" t="s">
        <v>37</v>
      </c>
      <c r="C39" s="21" t="s">
        <v>7</v>
      </c>
      <c r="D39" s="32">
        <f t="shared" si="0"/>
        <v>319.49</v>
      </c>
      <c r="E39" s="32">
        <v>377</v>
      </c>
      <c r="F39" s="32">
        <v>334.75</v>
      </c>
      <c r="G39" s="32">
        <f>F39*1.18-0.01</f>
        <v>394.995</v>
      </c>
      <c r="H39" s="32">
        <f t="shared" si="8"/>
        <v>361.0169491525424</v>
      </c>
      <c r="I39" s="32">
        <f t="shared" si="2"/>
        <v>64.98305084745763</v>
      </c>
      <c r="J39" s="41">
        <f t="shared" si="3"/>
        <v>426</v>
      </c>
      <c r="K39" s="42">
        <f t="shared" si="4"/>
        <v>1.047732095490716</v>
      </c>
      <c r="L39" s="42">
        <f>J39/G39</f>
        <v>1.078494664489424</v>
      </c>
      <c r="M39" s="32">
        <f t="shared" si="5"/>
        <v>375.8333333333333</v>
      </c>
      <c r="N39" s="32">
        <f t="shared" si="6"/>
        <v>75.16666666666667</v>
      </c>
      <c r="O39" s="41">
        <v>451</v>
      </c>
      <c r="P39" s="42">
        <f t="shared" si="7"/>
        <v>1.0586854460093897</v>
      </c>
      <c r="Q39" s="56"/>
    </row>
    <row r="40" spans="1:17" s="11" customFormat="1" ht="31.5">
      <c r="A40" s="18" t="s">
        <v>38</v>
      </c>
      <c r="B40" s="15" t="s">
        <v>43</v>
      </c>
      <c r="C40" s="21"/>
      <c r="D40" s="32">
        <f t="shared" si="0"/>
        <v>0</v>
      </c>
      <c r="E40" s="32"/>
      <c r="F40" s="32"/>
      <c r="G40" s="32"/>
      <c r="H40" s="32"/>
      <c r="I40" s="32"/>
      <c r="J40" s="41"/>
      <c r="K40" s="42"/>
      <c r="L40" s="42"/>
      <c r="M40" s="32"/>
      <c r="N40" s="32"/>
      <c r="O40" s="41"/>
      <c r="P40" s="42"/>
      <c r="Q40" s="56"/>
    </row>
    <row r="41" spans="1:17" s="11" customFormat="1" ht="15.75">
      <c r="A41" s="21" t="s">
        <v>39</v>
      </c>
      <c r="B41" s="20" t="s">
        <v>41</v>
      </c>
      <c r="C41" s="21" t="s">
        <v>7</v>
      </c>
      <c r="D41" s="32">
        <f t="shared" si="0"/>
        <v>270.34</v>
      </c>
      <c r="E41" s="32">
        <v>319</v>
      </c>
      <c r="F41" s="32">
        <v>283.05</v>
      </c>
      <c r="G41" s="32">
        <f t="shared" si="1"/>
        <v>333.999</v>
      </c>
      <c r="H41" s="32">
        <f t="shared" si="8"/>
        <v>305.93220338983053</v>
      </c>
      <c r="I41" s="32">
        <f t="shared" si="2"/>
        <v>55.067796610169495</v>
      </c>
      <c r="J41" s="41">
        <f t="shared" si="3"/>
        <v>361</v>
      </c>
      <c r="K41" s="42">
        <f t="shared" si="4"/>
        <v>1.0470188087774295</v>
      </c>
      <c r="L41" s="42">
        <f aca="true" t="shared" si="9" ref="L41:L51">J41/G41</f>
        <v>1.0808415594058665</v>
      </c>
      <c r="M41" s="32">
        <f t="shared" si="5"/>
        <v>318.3333333333333</v>
      </c>
      <c r="N41" s="32">
        <f t="shared" si="6"/>
        <v>63.66666666666668</v>
      </c>
      <c r="O41" s="41">
        <v>382</v>
      </c>
      <c r="P41" s="42">
        <f t="shared" si="7"/>
        <v>1.0581717451523547</v>
      </c>
      <c r="Q41" s="56"/>
    </row>
    <row r="42" spans="1:17" s="11" customFormat="1" ht="15.75">
      <c r="A42" s="21" t="s">
        <v>40</v>
      </c>
      <c r="B42" s="20" t="s">
        <v>42</v>
      </c>
      <c r="C42" s="21" t="s">
        <v>7</v>
      </c>
      <c r="D42" s="32">
        <f t="shared" si="0"/>
        <v>254.24</v>
      </c>
      <c r="E42" s="32">
        <v>300</v>
      </c>
      <c r="F42" s="32">
        <v>266.1</v>
      </c>
      <c r="G42" s="32">
        <f t="shared" si="1"/>
        <v>313.998</v>
      </c>
      <c r="H42" s="32">
        <f t="shared" si="8"/>
        <v>287.2881355932204</v>
      </c>
      <c r="I42" s="32">
        <f t="shared" si="2"/>
        <v>51.71186440677967</v>
      </c>
      <c r="J42" s="41">
        <f t="shared" si="3"/>
        <v>339</v>
      </c>
      <c r="K42" s="42">
        <f t="shared" si="4"/>
        <v>1.04666</v>
      </c>
      <c r="L42" s="42">
        <f t="shared" si="9"/>
        <v>1.0796247109854202</v>
      </c>
      <c r="M42" s="32">
        <f t="shared" si="5"/>
        <v>299.16666666666663</v>
      </c>
      <c r="N42" s="32">
        <f t="shared" si="6"/>
        <v>59.83333333333334</v>
      </c>
      <c r="O42" s="41">
        <v>359</v>
      </c>
      <c r="P42" s="42">
        <f t="shared" si="7"/>
        <v>1.0589970501474926</v>
      </c>
      <c r="Q42" s="56"/>
    </row>
    <row r="43" spans="1:17" s="11" customFormat="1" ht="31.5">
      <c r="A43" s="18" t="s">
        <v>44</v>
      </c>
      <c r="B43" s="15" t="s">
        <v>45</v>
      </c>
      <c r="C43" s="21" t="s">
        <v>7</v>
      </c>
      <c r="D43" s="32">
        <f t="shared" si="0"/>
        <v>249.15</v>
      </c>
      <c r="E43" s="32">
        <v>294</v>
      </c>
      <c r="F43" s="32">
        <v>261.02</v>
      </c>
      <c r="G43" s="32">
        <f t="shared" si="1"/>
        <v>308.00359999999995</v>
      </c>
      <c r="H43" s="32">
        <f t="shared" si="8"/>
        <v>281.35593220338984</v>
      </c>
      <c r="I43" s="32">
        <f t="shared" si="2"/>
        <v>50.644067796610166</v>
      </c>
      <c r="J43" s="41">
        <f t="shared" si="3"/>
        <v>332</v>
      </c>
      <c r="K43" s="42">
        <f t="shared" si="4"/>
        <v>1.0476312925170066</v>
      </c>
      <c r="L43" s="42">
        <f t="shared" si="9"/>
        <v>1.077909478980116</v>
      </c>
      <c r="M43" s="32">
        <f t="shared" si="5"/>
        <v>292.5</v>
      </c>
      <c r="N43" s="32">
        <f t="shared" si="6"/>
        <v>58.5</v>
      </c>
      <c r="O43" s="41">
        <v>351</v>
      </c>
      <c r="P43" s="42">
        <f t="shared" si="7"/>
        <v>1.0572289156626506</v>
      </c>
      <c r="Q43" s="56"/>
    </row>
    <row r="44" spans="1:17" s="11" customFormat="1" ht="31.5">
      <c r="A44" s="18" t="s">
        <v>46</v>
      </c>
      <c r="B44" s="15" t="s">
        <v>165</v>
      </c>
      <c r="C44" s="21" t="s">
        <v>7</v>
      </c>
      <c r="D44" s="32">
        <f t="shared" si="0"/>
        <v>276.27</v>
      </c>
      <c r="E44" s="32">
        <v>326</v>
      </c>
      <c r="F44" s="32">
        <v>288.98</v>
      </c>
      <c r="G44" s="32">
        <f t="shared" si="1"/>
        <v>340.9964</v>
      </c>
      <c r="H44" s="32">
        <f t="shared" si="8"/>
        <v>311.864406779661</v>
      </c>
      <c r="I44" s="32">
        <f t="shared" si="2"/>
        <v>56.13559322033898</v>
      </c>
      <c r="J44" s="41">
        <f t="shared" si="3"/>
        <v>368</v>
      </c>
      <c r="K44" s="42">
        <f t="shared" si="4"/>
        <v>1.046001226993865</v>
      </c>
      <c r="L44" s="42">
        <f t="shared" si="9"/>
        <v>1.0791902788416534</v>
      </c>
      <c r="M44" s="32">
        <f t="shared" si="5"/>
        <v>324.16666666666663</v>
      </c>
      <c r="N44" s="32">
        <f t="shared" si="6"/>
        <v>64.83333333333334</v>
      </c>
      <c r="O44" s="41">
        <v>389</v>
      </c>
      <c r="P44" s="42">
        <f t="shared" si="7"/>
        <v>1.0570652173913044</v>
      </c>
      <c r="Q44" s="56"/>
    </row>
    <row r="45" spans="1:17" s="11" customFormat="1" ht="15.75">
      <c r="A45" s="22" t="s">
        <v>47</v>
      </c>
      <c r="B45" s="23" t="s">
        <v>166</v>
      </c>
      <c r="C45" s="24" t="s">
        <v>7</v>
      </c>
      <c r="D45" s="32">
        <f t="shared" si="0"/>
        <v>365.25</v>
      </c>
      <c r="E45" s="41">
        <v>431</v>
      </c>
      <c r="F45" s="32">
        <v>382.2</v>
      </c>
      <c r="G45" s="32">
        <f t="shared" si="1"/>
        <v>450.996</v>
      </c>
      <c r="H45" s="32">
        <f t="shared" si="8"/>
        <v>412.7118644067797</v>
      </c>
      <c r="I45" s="32">
        <f t="shared" si="2"/>
        <v>74.28813559322035</v>
      </c>
      <c r="J45" s="41">
        <f t="shared" si="3"/>
        <v>487</v>
      </c>
      <c r="K45" s="42">
        <f t="shared" si="4"/>
        <v>1.0463944315545244</v>
      </c>
      <c r="L45" s="42">
        <f t="shared" si="9"/>
        <v>1.0798321936336464</v>
      </c>
      <c r="M45" s="32">
        <f t="shared" si="5"/>
        <v>429.16666666666663</v>
      </c>
      <c r="N45" s="32">
        <f t="shared" si="6"/>
        <v>85.83333333333334</v>
      </c>
      <c r="O45" s="41">
        <v>515</v>
      </c>
      <c r="P45" s="42">
        <f t="shared" si="7"/>
        <v>1.057494866529774</v>
      </c>
      <c r="Q45" s="56"/>
    </row>
    <row r="46" spans="1:17" s="11" customFormat="1" ht="15.75">
      <c r="A46" s="22" t="s">
        <v>49</v>
      </c>
      <c r="B46" s="23" t="s">
        <v>48</v>
      </c>
      <c r="C46" s="24" t="s">
        <v>7</v>
      </c>
      <c r="D46" s="32">
        <f t="shared" si="0"/>
        <v>237.29</v>
      </c>
      <c r="E46" s="41">
        <v>280</v>
      </c>
      <c r="F46" s="32">
        <v>248.31</v>
      </c>
      <c r="G46" s="32">
        <f>F46*1.18-0.01</f>
        <v>292.9958</v>
      </c>
      <c r="H46" s="32">
        <f t="shared" si="8"/>
        <v>267.79661016949154</v>
      </c>
      <c r="I46" s="32">
        <f t="shared" si="2"/>
        <v>48.20338983050848</v>
      </c>
      <c r="J46" s="41">
        <f t="shared" si="3"/>
        <v>316</v>
      </c>
      <c r="K46" s="42">
        <f t="shared" si="4"/>
        <v>1.0464135714285714</v>
      </c>
      <c r="L46" s="42">
        <f t="shared" si="9"/>
        <v>1.078513753439469</v>
      </c>
      <c r="M46" s="32">
        <f t="shared" si="5"/>
        <v>278.3333333333333</v>
      </c>
      <c r="N46" s="32">
        <f t="shared" si="6"/>
        <v>55.66666666666668</v>
      </c>
      <c r="O46" s="41">
        <v>334</v>
      </c>
      <c r="P46" s="42">
        <f t="shared" si="7"/>
        <v>1.0569620253164558</v>
      </c>
      <c r="Q46" s="56"/>
    </row>
    <row r="47" spans="1:17" s="11" customFormat="1" ht="31.5">
      <c r="A47" s="22" t="s">
        <v>51</v>
      </c>
      <c r="B47" s="23" t="s">
        <v>162</v>
      </c>
      <c r="C47" s="24" t="s">
        <v>7</v>
      </c>
      <c r="D47" s="32">
        <f t="shared" si="0"/>
        <v>296.61</v>
      </c>
      <c r="E47" s="41">
        <v>350</v>
      </c>
      <c r="F47" s="32">
        <v>310.17</v>
      </c>
      <c r="G47" s="32">
        <f t="shared" si="1"/>
        <v>366.0006</v>
      </c>
      <c r="H47" s="32">
        <f t="shared" si="8"/>
        <v>334.7457627118644</v>
      </c>
      <c r="I47" s="32">
        <f t="shared" si="2"/>
        <v>60.25423728813559</v>
      </c>
      <c r="J47" s="41">
        <f t="shared" si="3"/>
        <v>395</v>
      </c>
      <c r="K47" s="42">
        <f t="shared" si="4"/>
        <v>1.045716</v>
      </c>
      <c r="L47" s="42">
        <f t="shared" si="9"/>
        <v>1.0792332034428358</v>
      </c>
      <c r="M47" s="32">
        <f t="shared" si="5"/>
        <v>348.3333333333333</v>
      </c>
      <c r="N47" s="32">
        <f t="shared" si="6"/>
        <v>69.66666666666667</v>
      </c>
      <c r="O47" s="41">
        <v>418</v>
      </c>
      <c r="P47" s="42">
        <f t="shared" si="7"/>
        <v>1.058227848101266</v>
      </c>
      <c r="Q47" s="56"/>
    </row>
    <row r="48" spans="1:17" s="11" customFormat="1" ht="31.5">
      <c r="A48" s="22" t="s">
        <v>53</v>
      </c>
      <c r="B48" s="23" t="s">
        <v>163</v>
      </c>
      <c r="C48" s="24" t="s">
        <v>7</v>
      </c>
      <c r="D48" s="32">
        <f t="shared" si="0"/>
        <v>338.98</v>
      </c>
      <c r="E48" s="41">
        <v>400</v>
      </c>
      <c r="F48" s="32">
        <v>355.08</v>
      </c>
      <c r="G48" s="32">
        <f>F48*1.18+0.01</f>
        <v>419.0044</v>
      </c>
      <c r="H48" s="32">
        <f t="shared" si="8"/>
        <v>383.0508474576271</v>
      </c>
      <c r="I48" s="32">
        <f t="shared" si="2"/>
        <v>68.94915254237289</v>
      </c>
      <c r="J48" s="41">
        <f t="shared" si="3"/>
        <v>452</v>
      </c>
      <c r="K48" s="42">
        <f t="shared" si="4"/>
        <v>1.0475109999999999</v>
      </c>
      <c r="L48" s="42">
        <f t="shared" si="9"/>
        <v>1.0787476217433516</v>
      </c>
      <c r="M48" s="32">
        <f t="shared" si="5"/>
        <v>398.3333333333333</v>
      </c>
      <c r="N48" s="32">
        <f t="shared" si="6"/>
        <v>79.66666666666669</v>
      </c>
      <c r="O48" s="41">
        <v>478</v>
      </c>
      <c r="P48" s="42">
        <f t="shared" si="7"/>
        <v>1.0575221238938053</v>
      </c>
      <c r="Q48" s="56"/>
    </row>
    <row r="49" spans="1:17" s="11" customFormat="1" ht="31.5">
      <c r="A49" s="22" t="s">
        <v>54</v>
      </c>
      <c r="B49" s="23" t="s">
        <v>164</v>
      </c>
      <c r="C49" s="24" t="s">
        <v>7</v>
      </c>
      <c r="D49" s="32">
        <f t="shared" si="0"/>
        <v>435.59</v>
      </c>
      <c r="E49" s="41">
        <v>514</v>
      </c>
      <c r="F49" s="32">
        <v>455.93</v>
      </c>
      <c r="G49" s="32">
        <f t="shared" si="1"/>
        <v>537.9974</v>
      </c>
      <c r="H49" s="32">
        <f t="shared" si="8"/>
        <v>492.37288135593224</v>
      </c>
      <c r="I49" s="32">
        <f t="shared" si="2"/>
        <v>88.62711864406779</v>
      </c>
      <c r="J49" s="41">
        <f t="shared" si="3"/>
        <v>581</v>
      </c>
      <c r="K49" s="42">
        <f t="shared" si="4"/>
        <v>1.0466875486381322</v>
      </c>
      <c r="L49" s="42">
        <f t="shared" si="9"/>
        <v>1.0799308695543883</v>
      </c>
      <c r="M49" s="32">
        <f t="shared" si="5"/>
        <v>511.66666666666663</v>
      </c>
      <c r="N49" s="32">
        <f t="shared" si="6"/>
        <v>102.33333333333334</v>
      </c>
      <c r="O49" s="41">
        <v>614</v>
      </c>
      <c r="P49" s="42">
        <f t="shared" si="7"/>
        <v>1.0567986230636832</v>
      </c>
      <c r="Q49" s="56"/>
    </row>
    <row r="50" spans="1:17" s="11" customFormat="1" ht="15.75">
      <c r="A50" s="22" t="s">
        <v>58</v>
      </c>
      <c r="B50" s="23" t="s">
        <v>50</v>
      </c>
      <c r="C50" s="24" t="s">
        <v>7</v>
      </c>
      <c r="D50" s="32">
        <f t="shared" si="0"/>
        <v>249.15</v>
      </c>
      <c r="E50" s="41">
        <v>294</v>
      </c>
      <c r="F50" s="32">
        <v>261.02</v>
      </c>
      <c r="G50" s="32">
        <f t="shared" si="1"/>
        <v>308.00359999999995</v>
      </c>
      <c r="H50" s="32">
        <f t="shared" si="8"/>
        <v>281.35593220338984</v>
      </c>
      <c r="I50" s="32">
        <f t="shared" si="2"/>
        <v>50.644067796610166</v>
      </c>
      <c r="J50" s="41">
        <f t="shared" si="3"/>
        <v>332</v>
      </c>
      <c r="K50" s="42">
        <f t="shared" si="4"/>
        <v>1.0476312925170066</v>
      </c>
      <c r="L50" s="42">
        <f t="shared" si="9"/>
        <v>1.077909478980116</v>
      </c>
      <c r="M50" s="32">
        <f t="shared" si="5"/>
        <v>292.5</v>
      </c>
      <c r="N50" s="32">
        <f t="shared" si="6"/>
        <v>58.5</v>
      </c>
      <c r="O50" s="41">
        <v>351</v>
      </c>
      <c r="P50" s="42">
        <f t="shared" si="7"/>
        <v>1.0572289156626506</v>
      </c>
      <c r="Q50" s="56"/>
    </row>
    <row r="51" spans="1:17" s="11" customFormat="1" ht="15.75">
      <c r="A51" s="22" t="s">
        <v>60</v>
      </c>
      <c r="B51" s="23" t="s">
        <v>52</v>
      </c>
      <c r="C51" s="24" t="s">
        <v>7</v>
      </c>
      <c r="D51" s="32">
        <f t="shared" si="0"/>
        <v>352.54</v>
      </c>
      <c r="E51" s="41">
        <v>416</v>
      </c>
      <c r="F51" s="32">
        <v>369.49</v>
      </c>
      <c r="G51" s="32">
        <f t="shared" si="1"/>
        <v>435.9982</v>
      </c>
      <c r="H51" s="32">
        <f t="shared" si="8"/>
        <v>399.1525423728814</v>
      </c>
      <c r="I51" s="32">
        <f t="shared" si="2"/>
        <v>71.84745762711864</v>
      </c>
      <c r="J51" s="41">
        <f t="shared" si="3"/>
        <v>471</v>
      </c>
      <c r="K51" s="42">
        <f t="shared" si="4"/>
        <v>1.0480725961538462</v>
      </c>
      <c r="L51" s="42">
        <f t="shared" si="9"/>
        <v>1.0802796892280748</v>
      </c>
      <c r="M51" s="32">
        <f t="shared" si="5"/>
        <v>415</v>
      </c>
      <c r="N51" s="32">
        <f t="shared" si="6"/>
        <v>83</v>
      </c>
      <c r="O51" s="41">
        <v>498</v>
      </c>
      <c r="P51" s="42">
        <f t="shared" si="7"/>
        <v>1.0573248407643312</v>
      </c>
      <c r="Q51" s="56"/>
    </row>
    <row r="52" spans="1:17" s="11" customFormat="1" ht="15.75">
      <c r="A52" s="22" t="s">
        <v>64</v>
      </c>
      <c r="B52" s="23" t="s">
        <v>137</v>
      </c>
      <c r="C52" s="24"/>
      <c r="D52" s="32"/>
      <c r="E52" s="41"/>
      <c r="F52" s="32"/>
      <c r="G52" s="32"/>
      <c r="H52" s="32"/>
      <c r="I52" s="32"/>
      <c r="J52" s="41"/>
      <c r="K52" s="42"/>
      <c r="L52" s="42"/>
      <c r="M52" s="32"/>
      <c r="N52" s="32"/>
      <c r="O52" s="41"/>
      <c r="P52" s="42"/>
      <c r="Q52" s="56"/>
    </row>
    <row r="53" spans="1:17" s="11" customFormat="1" ht="15.75">
      <c r="A53" s="24" t="s">
        <v>173</v>
      </c>
      <c r="B53" s="25" t="s">
        <v>55</v>
      </c>
      <c r="C53" s="24" t="s">
        <v>7</v>
      </c>
      <c r="D53" s="32">
        <f t="shared" si="0"/>
        <v>492.37</v>
      </c>
      <c r="E53" s="41">
        <v>581</v>
      </c>
      <c r="F53" s="32">
        <v>515.25</v>
      </c>
      <c r="G53" s="32">
        <f t="shared" si="1"/>
        <v>607.995</v>
      </c>
      <c r="H53" s="32">
        <f t="shared" si="8"/>
        <v>555.9322033898305</v>
      </c>
      <c r="I53" s="32">
        <f t="shared" si="2"/>
        <v>100.0677966101695</v>
      </c>
      <c r="J53" s="41">
        <f t="shared" si="3"/>
        <v>656</v>
      </c>
      <c r="K53" s="42">
        <f t="shared" si="4"/>
        <v>1.0464629948364887</v>
      </c>
      <c r="L53" s="42">
        <f aca="true" t="shared" si="10" ref="L53:L59">J53/G53</f>
        <v>1.078956241416459</v>
      </c>
      <c r="M53" s="32">
        <f t="shared" si="5"/>
        <v>578.3333333333333</v>
      </c>
      <c r="N53" s="32">
        <f t="shared" si="6"/>
        <v>115.66666666666669</v>
      </c>
      <c r="O53" s="41">
        <v>694</v>
      </c>
      <c r="P53" s="42">
        <f t="shared" si="7"/>
        <v>1.0579268292682926</v>
      </c>
      <c r="Q53" s="56"/>
    </row>
    <row r="54" spans="1:17" s="11" customFormat="1" ht="15.75">
      <c r="A54" s="24" t="s">
        <v>174</v>
      </c>
      <c r="B54" s="25" t="s">
        <v>56</v>
      </c>
      <c r="C54" s="24" t="s">
        <v>7</v>
      </c>
      <c r="D54" s="32">
        <f t="shared" si="0"/>
        <v>638.98</v>
      </c>
      <c r="E54" s="41">
        <v>754</v>
      </c>
      <c r="F54" s="32">
        <v>668.64</v>
      </c>
      <c r="G54" s="32">
        <f t="shared" si="1"/>
        <v>788.9952</v>
      </c>
      <c r="H54" s="32">
        <f t="shared" si="8"/>
        <v>722.0338983050848</v>
      </c>
      <c r="I54" s="32">
        <f t="shared" si="2"/>
        <v>129.96610169491527</v>
      </c>
      <c r="J54" s="41">
        <f t="shared" si="3"/>
        <v>852</v>
      </c>
      <c r="K54" s="42">
        <f t="shared" si="4"/>
        <v>1.0464127320954906</v>
      </c>
      <c r="L54" s="42">
        <f t="shared" si="10"/>
        <v>1.0798544782021489</v>
      </c>
      <c r="M54" s="32">
        <f t="shared" si="5"/>
        <v>750.8333333333333</v>
      </c>
      <c r="N54" s="32">
        <f t="shared" si="6"/>
        <v>150.16666666666669</v>
      </c>
      <c r="O54" s="41">
        <v>901</v>
      </c>
      <c r="P54" s="42">
        <f t="shared" si="7"/>
        <v>1.057511737089202</v>
      </c>
      <c r="Q54" s="56"/>
    </row>
    <row r="55" spans="1:17" s="11" customFormat="1" ht="15.75">
      <c r="A55" s="24" t="s">
        <v>175</v>
      </c>
      <c r="B55" s="25" t="s">
        <v>86</v>
      </c>
      <c r="C55" s="24" t="s">
        <v>7</v>
      </c>
      <c r="D55" s="32">
        <f t="shared" si="0"/>
        <v>777.97</v>
      </c>
      <c r="E55" s="41">
        <v>918</v>
      </c>
      <c r="F55" s="32">
        <v>814.41</v>
      </c>
      <c r="G55" s="32">
        <f t="shared" si="1"/>
        <v>961.0038</v>
      </c>
      <c r="H55" s="32">
        <f t="shared" si="8"/>
        <v>878.8135593220339</v>
      </c>
      <c r="I55" s="32">
        <f t="shared" si="2"/>
        <v>158.1864406779661</v>
      </c>
      <c r="J55" s="41">
        <f t="shared" si="3"/>
        <v>1037</v>
      </c>
      <c r="K55" s="42">
        <f t="shared" si="4"/>
        <v>1.0468450980392157</v>
      </c>
      <c r="L55" s="42">
        <f t="shared" si="10"/>
        <v>1.0790800202871207</v>
      </c>
      <c r="M55" s="32">
        <f t="shared" si="5"/>
        <v>914.1666666666666</v>
      </c>
      <c r="N55" s="32">
        <f t="shared" si="6"/>
        <v>182.83333333333337</v>
      </c>
      <c r="O55" s="41">
        <v>1097</v>
      </c>
      <c r="P55" s="42">
        <f t="shared" si="7"/>
        <v>1.0578592092574735</v>
      </c>
      <c r="Q55" s="56"/>
    </row>
    <row r="56" spans="1:17" s="11" customFormat="1" ht="15.75">
      <c r="A56" s="26" t="s">
        <v>176</v>
      </c>
      <c r="B56" s="25" t="s">
        <v>87</v>
      </c>
      <c r="C56" s="24" t="s">
        <v>7</v>
      </c>
      <c r="D56" s="32">
        <f t="shared" si="0"/>
        <v>1070.34</v>
      </c>
      <c r="E56" s="41">
        <v>1263</v>
      </c>
      <c r="F56" s="32">
        <v>1120.34</v>
      </c>
      <c r="G56" s="32">
        <f t="shared" si="1"/>
        <v>1322.0012</v>
      </c>
      <c r="H56" s="32">
        <f t="shared" si="8"/>
        <v>1209.322033898305</v>
      </c>
      <c r="I56" s="32">
        <f t="shared" si="2"/>
        <v>217.67796610169492</v>
      </c>
      <c r="J56" s="41">
        <f t="shared" si="3"/>
        <v>1427</v>
      </c>
      <c r="K56" s="42">
        <f t="shared" si="4"/>
        <v>1.0467151227236737</v>
      </c>
      <c r="L56" s="42">
        <f t="shared" si="10"/>
        <v>1.0794241336543418</v>
      </c>
      <c r="M56" s="32">
        <f t="shared" si="5"/>
        <v>1257.5</v>
      </c>
      <c r="N56" s="32">
        <f t="shared" si="6"/>
        <v>251.5</v>
      </c>
      <c r="O56" s="41">
        <v>1509</v>
      </c>
      <c r="P56" s="42">
        <f t="shared" si="7"/>
        <v>1.0574632095304835</v>
      </c>
      <c r="Q56" s="56"/>
    </row>
    <row r="57" spans="1:17" s="11" customFormat="1" ht="15.75">
      <c r="A57" s="22" t="s">
        <v>66</v>
      </c>
      <c r="B57" s="23" t="s">
        <v>57</v>
      </c>
      <c r="C57" s="24" t="s">
        <v>7</v>
      </c>
      <c r="D57" s="32">
        <f t="shared" si="0"/>
        <v>470.34</v>
      </c>
      <c r="E57" s="41">
        <v>555</v>
      </c>
      <c r="F57" s="32">
        <v>492.37</v>
      </c>
      <c r="G57" s="32">
        <f t="shared" si="1"/>
        <v>580.9966</v>
      </c>
      <c r="H57" s="32">
        <f t="shared" si="8"/>
        <v>531.3559322033899</v>
      </c>
      <c r="I57" s="32">
        <f t="shared" si="2"/>
        <v>95.64406779661017</v>
      </c>
      <c r="J57" s="41">
        <f t="shared" si="3"/>
        <v>627</v>
      </c>
      <c r="K57" s="42">
        <f t="shared" si="4"/>
        <v>1.0468407207207207</v>
      </c>
      <c r="L57" s="42">
        <f t="shared" si="10"/>
        <v>1.0791801535499521</v>
      </c>
      <c r="M57" s="32">
        <f t="shared" si="5"/>
        <v>552.5</v>
      </c>
      <c r="N57" s="32">
        <f t="shared" si="6"/>
        <v>110.5</v>
      </c>
      <c r="O57" s="41">
        <v>663</v>
      </c>
      <c r="P57" s="42">
        <f t="shared" si="7"/>
        <v>1.0574162679425838</v>
      </c>
      <c r="Q57" s="56"/>
    </row>
    <row r="58" spans="1:17" s="11" customFormat="1" ht="15.75">
      <c r="A58" s="22" t="s">
        <v>68</v>
      </c>
      <c r="B58" s="23" t="s">
        <v>170</v>
      </c>
      <c r="C58" s="24" t="s">
        <v>7</v>
      </c>
      <c r="D58" s="32">
        <f t="shared" si="0"/>
        <v>894.07</v>
      </c>
      <c r="E58" s="41">
        <v>1055</v>
      </c>
      <c r="F58" s="32">
        <v>936.44</v>
      </c>
      <c r="G58" s="32">
        <f t="shared" si="1"/>
        <v>1104.9992</v>
      </c>
      <c r="H58" s="32">
        <f t="shared" si="8"/>
        <v>1011.0169491525425</v>
      </c>
      <c r="I58" s="32">
        <f t="shared" si="2"/>
        <v>181.98305084745763</v>
      </c>
      <c r="J58" s="41">
        <f t="shared" si="3"/>
        <v>1193</v>
      </c>
      <c r="K58" s="42">
        <f t="shared" si="4"/>
        <v>1.0473926066350712</v>
      </c>
      <c r="L58" s="42">
        <f t="shared" si="10"/>
        <v>1.0796387906887173</v>
      </c>
      <c r="M58" s="32">
        <f t="shared" si="5"/>
        <v>1051.6666666666665</v>
      </c>
      <c r="N58" s="32">
        <f t="shared" si="6"/>
        <v>210.33333333333337</v>
      </c>
      <c r="O58" s="41">
        <v>1262</v>
      </c>
      <c r="P58" s="42">
        <f t="shared" si="7"/>
        <v>1.057837384744342</v>
      </c>
      <c r="Q58" s="56"/>
    </row>
    <row r="59" spans="1:17" s="11" customFormat="1" ht="15.75">
      <c r="A59" s="22" t="s">
        <v>70</v>
      </c>
      <c r="B59" s="23" t="s">
        <v>59</v>
      </c>
      <c r="C59" s="24" t="s">
        <v>7</v>
      </c>
      <c r="D59" s="32">
        <f t="shared" si="0"/>
        <v>805.93</v>
      </c>
      <c r="E59" s="41">
        <v>951</v>
      </c>
      <c r="F59" s="32">
        <v>844.07</v>
      </c>
      <c r="G59" s="32">
        <f t="shared" si="1"/>
        <v>996.0026</v>
      </c>
      <c r="H59" s="32">
        <f t="shared" si="8"/>
        <v>911.0169491525425</v>
      </c>
      <c r="I59" s="32">
        <f t="shared" si="2"/>
        <v>163.98305084745763</v>
      </c>
      <c r="J59" s="41">
        <f t="shared" si="3"/>
        <v>1075</v>
      </c>
      <c r="K59" s="42">
        <f t="shared" si="4"/>
        <v>1.04732134595163</v>
      </c>
      <c r="L59" s="42">
        <f t="shared" si="10"/>
        <v>1.079314451588781</v>
      </c>
      <c r="M59" s="32">
        <f t="shared" si="5"/>
        <v>947.5</v>
      </c>
      <c r="N59" s="32">
        <f t="shared" si="6"/>
        <v>189.5</v>
      </c>
      <c r="O59" s="41">
        <v>1137</v>
      </c>
      <c r="P59" s="42">
        <f t="shared" si="7"/>
        <v>1.0576744186046512</v>
      </c>
      <c r="Q59" s="56"/>
    </row>
    <row r="60" spans="1:17" s="11" customFormat="1" ht="31.5">
      <c r="A60" s="22" t="s">
        <v>72</v>
      </c>
      <c r="B60" s="23" t="s">
        <v>61</v>
      </c>
      <c r="C60" s="24"/>
      <c r="D60" s="32"/>
      <c r="E60" s="41"/>
      <c r="F60" s="32"/>
      <c r="G60" s="32"/>
      <c r="H60" s="32"/>
      <c r="I60" s="32"/>
      <c r="J60" s="41"/>
      <c r="K60" s="42"/>
      <c r="L60" s="42"/>
      <c r="M60" s="32"/>
      <c r="N60" s="32"/>
      <c r="O60" s="41"/>
      <c r="P60" s="42"/>
      <c r="Q60" s="56"/>
    </row>
    <row r="61" spans="1:17" s="11" customFormat="1" ht="15.75">
      <c r="A61" s="24" t="s">
        <v>177</v>
      </c>
      <c r="B61" s="25" t="s">
        <v>62</v>
      </c>
      <c r="C61" s="24" t="s">
        <v>7</v>
      </c>
      <c r="D61" s="32">
        <f t="shared" si="0"/>
        <v>422.03</v>
      </c>
      <c r="E61" s="41">
        <v>498</v>
      </c>
      <c r="F61" s="32">
        <v>441.53</v>
      </c>
      <c r="G61" s="32">
        <f>F61*1.18-0.01</f>
        <v>520.9953999999999</v>
      </c>
      <c r="H61" s="32">
        <f t="shared" si="8"/>
        <v>476.271186440678</v>
      </c>
      <c r="I61" s="32">
        <f t="shared" si="2"/>
        <v>85.72881355932203</v>
      </c>
      <c r="J61" s="41">
        <f t="shared" si="3"/>
        <v>562</v>
      </c>
      <c r="K61" s="42">
        <f t="shared" si="4"/>
        <v>1.0461755020080319</v>
      </c>
      <c r="L61" s="42">
        <f aca="true" t="shared" si="11" ref="L61:L79">J61/G61</f>
        <v>1.0787043417273936</v>
      </c>
      <c r="M61" s="32">
        <f t="shared" si="5"/>
        <v>495</v>
      </c>
      <c r="N61" s="32">
        <f t="shared" si="6"/>
        <v>99</v>
      </c>
      <c r="O61" s="41">
        <v>594</v>
      </c>
      <c r="P61" s="42">
        <f t="shared" si="7"/>
        <v>1.0569395017793595</v>
      </c>
      <c r="Q61" s="56"/>
    </row>
    <row r="62" spans="1:17" s="11" customFormat="1" ht="15.75">
      <c r="A62" s="24" t="s">
        <v>178</v>
      </c>
      <c r="B62" s="25" t="s">
        <v>63</v>
      </c>
      <c r="C62" s="24" t="s">
        <v>7</v>
      </c>
      <c r="D62" s="32">
        <f t="shared" si="0"/>
        <v>362.71</v>
      </c>
      <c r="E62" s="41">
        <v>428</v>
      </c>
      <c r="F62" s="32">
        <v>379.66</v>
      </c>
      <c r="G62" s="32">
        <f t="shared" si="1"/>
        <v>447.9988</v>
      </c>
      <c r="H62" s="32">
        <f t="shared" si="8"/>
        <v>410.1694915254237</v>
      </c>
      <c r="I62" s="32">
        <f t="shared" si="2"/>
        <v>73.83050847457626</v>
      </c>
      <c r="J62" s="41">
        <f t="shared" si="3"/>
        <v>484</v>
      </c>
      <c r="K62" s="42">
        <f t="shared" si="4"/>
        <v>1.0467261682242992</v>
      </c>
      <c r="L62" s="42">
        <f t="shared" si="11"/>
        <v>1.0803600366786696</v>
      </c>
      <c r="M62" s="32">
        <f t="shared" si="5"/>
        <v>426.66666666666663</v>
      </c>
      <c r="N62" s="32">
        <f t="shared" si="6"/>
        <v>85.33333333333334</v>
      </c>
      <c r="O62" s="41">
        <v>512</v>
      </c>
      <c r="P62" s="42">
        <f t="shared" si="7"/>
        <v>1.0578512396694215</v>
      </c>
      <c r="Q62" s="56"/>
    </row>
    <row r="63" spans="1:17" s="11" customFormat="1" ht="15.75">
      <c r="A63" s="22" t="s">
        <v>73</v>
      </c>
      <c r="B63" s="23" t="s">
        <v>65</v>
      </c>
      <c r="C63" s="24" t="s">
        <v>7</v>
      </c>
      <c r="D63" s="32">
        <f t="shared" si="0"/>
        <v>292.37</v>
      </c>
      <c r="E63" s="41">
        <v>345</v>
      </c>
      <c r="F63" s="32">
        <v>305.93</v>
      </c>
      <c r="G63" s="32">
        <f t="shared" si="1"/>
        <v>360.99739999999997</v>
      </c>
      <c r="H63" s="32">
        <f t="shared" si="8"/>
        <v>330.5084745762712</v>
      </c>
      <c r="I63" s="32">
        <f t="shared" si="2"/>
        <v>59.49152542372882</v>
      </c>
      <c r="J63" s="41">
        <f t="shared" si="3"/>
        <v>390</v>
      </c>
      <c r="K63" s="42">
        <f t="shared" si="4"/>
        <v>1.0463692753623188</v>
      </c>
      <c r="L63" s="42">
        <f t="shared" si="11"/>
        <v>1.0803401908157788</v>
      </c>
      <c r="M63" s="32">
        <f t="shared" si="5"/>
        <v>343.3333333333333</v>
      </c>
      <c r="N63" s="32">
        <f t="shared" si="6"/>
        <v>68.66666666666667</v>
      </c>
      <c r="O63" s="41">
        <v>412</v>
      </c>
      <c r="P63" s="42">
        <f t="shared" si="7"/>
        <v>1.0564102564102564</v>
      </c>
      <c r="Q63" s="56"/>
    </row>
    <row r="64" spans="1:17" s="11" customFormat="1" ht="15.75">
      <c r="A64" s="22" t="s">
        <v>74</v>
      </c>
      <c r="B64" s="23" t="s">
        <v>67</v>
      </c>
      <c r="C64" s="24" t="s">
        <v>7</v>
      </c>
      <c r="D64" s="32">
        <f t="shared" si="0"/>
        <v>460.17</v>
      </c>
      <c r="E64" s="41">
        <v>543</v>
      </c>
      <c r="F64" s="32">
        <v>482.2</v>
      </c>
      <c r="G64" s="32">
        <f t="shared" si="1"/>
        <v>568.996</v>
      </c>
      <c r="H64" s="32">
        <f t="shared" si="8"/>
        <v>520.3389830508474</v>
      </c>
      <c r="I64" s="32">
        <f t="shared" si="2"/>
        <v>93.66101694915254</v>
      </c>
      <c r="J64" s="41">
        <f t="shared" si="3"/>
        <v>614</v>
      </c>
      <c r="K64" s="42">
        <f t="shared" si="4"/>
        <v>1.0478747697974218</v>
      </c>
      <c r="L64" s="42">
        <f t="shared" si="11"/>
        <v>1.0790937018889413</v>
      </c>
      <c r="M64" s="32">
        <f t="shared" si="5"/>
        <v>540.8333333333333</v>
      </c>
      <c r="N64" s="32">
        <f t="shared" si="6"/>
        <v>108.16666666666669</v>
      </c>
      <c r="O64" s="41">
        <v>649</v>
      </c>
      <c r="P64" s="42">
        <f t="shared" si="7"/>
        <v>1.0570032573289903</v>
      </c>
      <c r="Q64" s="56"/>
    </row>
    <row r="65" spans="1:17" s="11" customFormat="1" ht="15.75">
      <c r="A65" s="22" t="s">
        <v>76</v>
      </c>
      <c r="B65" s="23" t="s">
        <v>69</v>
      </c>
      <c r="C65" s="24" t="s">
        <v>7</v>
      </c>
      <c r="D65" s="32">
        <f t="shared" si="0"/>
        <v>309.32</v>
      </c>
      <c r="E65" s="41">
        <v>365</v>
      </c>
      <c r="F65" s="32">
        <v>323.73</v>
      </c>
      <c r="G65" s="32">
        <f t="shared" si="1"/>
        <v>382.0014</v>
      </c>
      <c r="H65" s="32">
        <f t="shared" si="8"/>
        <v>349.1525423728814</v>
      </c>
      <c r="I65" s="32">
        <f t="shared" si="2"/>
        <v>62.847457627118644</v>
      </c>
      <c r="J65" s="41">
        <f t="shared" si="3"/>
        <v>412</v>
      </c>
      <c r="K65" s="42">
        <f t="shared" si="4"/>
        <v>1.0465791780821918</v>
      </c>
      <c r="L65" s="42">
        <f t="shared" si="11"/>
        <v>1.0785300786855756</v>
      </c>
      <c r="M65" s="32">
        <f t="shared" si="5"/>
        <v>363.3333333333333</v>
      </c>
      <c r="N65" s="32">
        <f t="shared" si="6"/>
        <v>72.66666666666667</v>
      </c>
      <c r="O65" s="41">
        <v>436</v>
      </c>
      <c r="P65" s="42">
        <f t="shared" si="7"/>
        <v>1.058252427184466</v>
      </c>
      <c r="Q65" s="56"/>
    </row>
    <row r="66" spans="1:17" s="11" customFormat="1" ht="31.5">
      <c r="A66" s="22" t="s">
        <v>179</v>
      </c>
      <c r="B66" s="23" t="s">
        <v>71</v>
      </c>
      <c r="C66" s="24" t="s">
        <v>7</v>
      </c>
      <c r="D66" s="32">
        <f t="shared" si="0"/>
        <v>340.68</v>
      </c>
      <c r="E66" s="41">
        <v>402</v>
      </c>
      <c r="F66" s="32">
        <v>356.78</v>
      </c>
      <c r="G66" s="32">
        <f t="shared" si="1"/>
        <v>421.00039999999996</v>
      </c>
      <c r="H66" s="32">
        <f t="shared" si="8"/>
        <v>384.7457627118644</v>
      </c>
      <c r="I66" s="32">
        <f t="shared" si="2"/>
        <v>69.2542372881356</v>
      </c>
      <c r="J66" s="41">
        <f t="shared" si="3"/>
        <v>454</v>
      </c>
      <c r="K66" s="42">
        <f t="shared" si="4"/>
        <v>1.0472646766169154</v>
      </c>
      <c r="L66" s="42">
        <f t="shared" si="11"/>
        <v>1.0783837735071036</v>
      </c>
      <c r="M66" s="32">
        <f t="shared" si="5"/>
        <v>400</v>
      </c>
      <c r="N66" s="32">
        <f t="shared" si="6"/>
        <v>80</v>
      </c>
      <c r="O66" s="41">
        <v>480</v>
      </c>
      <c r="P66" s="42">
        <f t="shared" si="7"/>
        <v>1.0572687224669604</v>
      </c>
      <c r="Q66" s="56"/>
    </row>
    <row r="67" spans="1:17" s="11" customFormat="1" ht="31.5">
      <c r="A67" s="22" t="s">
        <v>180</v>
      </c>
      <c r="B67" s="23" t="s">
        <v>161</v>
      </c>
      <c r="C67" s="24" t="s">
        <v>7</v>
      </c>
      <c r="D67" s="32">
        <f t="shared" si="0"/>
        <v>272.03</v>
      </c>
      <c r="E67" s="41">
        <v>321</v>
      </c>
      <c r="F67" s="32">
        <v>284.75</v>
      </c>
      <c r="G67" s="32">
        <f>F67*1.18-0.01</f>
        <v>335.995</v>
      </c>
      <c r="H67" s="32">
        <f t="shared" si="8"/>
        <v>307.6271186440678</v>
      </c>
      <c r="I67" s="32">
        <f t="shared" si="2"/>
        <v>55.37288135593221</v>
      </c>
      <c r="J67" s="41">
        <f t="shared" si="3"/>
        <v>363</v>
      </c>
      <c r="K67" s="42">
        <f t="shared" si="4"/>
        <v>1.0467133956386292</v>
      </c>
      <c r="L67" s="42">
        <f t="shared" si="11"/>
        <v>1.080373219839581</v>
      </c>
      <c r="M67" s="32">
        <f t="shared" si="5"/>
        <v>320</v>
      </c>
      <c r="N67" s="32">
        <f t="shared" si="6"/>
        <v>64</v>
      </c>
      <c r="O67" s="41">
        <v>384</v>
      </c>
      <c r="P67" s="42">
        <f t="shared" si="7"/>
        <v>1.0578512396694215</v>
      </c>
      <c r="Q67" s="56"/>
    </row>
    <row r="68" spans="1:17" s="11" customFormat="1" ht="31.5">
      <c r="A68" s="22" t="s">
        <v>181</v>
      </c>
      <c r="B68" s="23" t="s">
        <v>242</v>
      </c>
      <c r="C68" s="24" t="s">
        <v>7</v>
      </c>
      <c r="D68" s="32">
        <f t="shared" si="0"/>
        <v>454.24</v>
      </c>
      <c r="E68" s="41">
        <v>536</v>
      </c>
      <c r="F68" s="32">
        <v>475.42</v>
      </c>
      <c r="G68" s="32">
        <f t="shared" si="1"/>
        <v>560.9956</v>
      </c>
      <c r="H68" s="32">
        <f t="shared" si="8"/>
        <v>513.5593220338983</v>
      </c>
      <c r="I68" s="32">
        <f t="shared" si="2"/>
        <v>92.44067796610169</v>
      </c>
      <c r="J68" s="41">
        <f t="shared" si="3"/>
        <v>606</v>
      </c>
      <c r="K68" s="42">
        <f t="shared" si="4"/>
        <v>1.0466335820895523</v>
      </c>
      <c r="L68" s="42">
        <f t="shared" si="11"/>
        <v>1.0802223760756768</v>
      </c>
      <c r="M68" s="32">
        <f t="shared" si="5"/>
        <v>534.1666666666666</v>
      </c>
      <c r="N68" s="32">
        <f t="shared" si="6"/>
        <v>106.83333333333336</v>
      </c>
      <c r="O68" s="41">
        <v>641</v>
      </c>
      <c r="P68" s="42">
        <f t="shared" si="7"/>
        <v>1.0577557755775577</v>
      </c>
      <c r="Q68" s="56"/>
    </row>
    <row r="69" spans="1:17" s="11" customFormat="1" ht="31.5">
      <c r="A69" s="22" t="s">
        <v>182</v>
      </c>
      <c r="B69" s="23" t="s">
        <v>243</v>
      </c>
      <c r="C69" s="24" t="s">
        <v>7</v>
      </c>
      <c r="D69" s="32">
        <f t="shared" si="0"/>
        <v>524.58</v>
      </c>
      <c r="E69" s="41">
        <v>619</v>
      </c>
      <c r="F69" s="32">
        <v>549.15</v>
      </c>
      <c r="G69" s="32">
        <f t="shared" si="1"/>
        <v>647.997</v>
      </c>
      <c r="H69" s="32">
        <f t="shared" si="8"/>
        <v>593.2203389830509</v>
      </c>
      <c r="I69" s="32">
        <f t="shared" si="2"/>
        <v>106.77966101694915</v>
      </c>
      <c r="J69" s="41">
        <f t="shared" si="3"/>
        <v>700</v>
      </c>
      <c r="K69" s="42">
        <f t="shared" si="4"/>
        <v>1.0468449111470113</v>
      </c>
      <c r="L69" s="42">
        <f t="shared" si="11"/>
        <v>1.080251914746519</v>
      </c>
      <c r="M69" s="32">
        <f t="shared" si="5"/>
        <v>616.6666666666666</v>
      </c>
      <c r="N69" s="32">
        <f t="shared" si="6"/>
        <v>123.33333333333336</v>
      </c>
      <c r="O69" s="41">
        <v>740</v>
      </c>
      <c r="P69" s="42">
        <f t="shared" si="7"/>
        <v>1.0571428571428572</v>
      </c>
      <c r="Q69" s="56"/>
    </row>
    <row r="70" spans="1:17" s="11" customFormat="1" ht="31.5">
      <c r="A70" s="22" t="s">
        <v>183</v>
      </c>
      <c r="B70" s="23" t="s">
        <v>244</v>
      </c>
      <c r="C70" s="24" t="s">
        <v>7</v>
      </c>
      <c r="D70" s="32">
        <f t="shared" si="0"/>
        <v>619.49</v>
      </c>
      <c r="E70" s="41">
        <v>731</v>
      </c>
      <c r="F70" s="32">
        <v>648.31</v>
      </c>
      <c r="G70" s="32">
        <f>F70*1.18-0.01</f>
        <v>764.9957999999999</v>
      </c>
      <c r="H70" s="32">
        <f t="shared" si="8"/>
        <v>700</v>
      </c>
      <c r="I70" s="32">
        <f t="shared" si="2"/>
        <v>126</v>
      </c>
      <c r="J70" s="41">
        <f t="shared" si="3"/>
        <v>826</v>
      </c>
      <c r="K70" s="42">
        <f t="shared" si="4"/>
        <v>1.046505882352941</v>
      </c>
      <c r="L70" s="42">
        <f t="shared" si="11"/>
        <v>1.0797444901004687</v>
      </c>
      <c r="M70" s="32">
        <f t="shared" si="5"/>
        <v>728.3333333333333</v>
      </c>
      <c r="N70" s="32">
        <f t="shared" si="6"/>
        <v>145.66666666666669</v>
      </c>
      <c r="O70" s="41">
        <v>874</v>
      </c>
      <c r="P70" s="42">
        <f t="shared" si="7"/>
        <v>1.0581113801452784</v>
      </c>
      <c r="Q70" s="56"/>
    </row>
    <row r="71" spans="1:17" s="11" customFormat="1" ht="15.75">
      <c r="A71" s="22" t="s">
        <v>184</v>
      </c>
      <c r="B71" s="23" t="s">
        <v>159</v>
      </c>
      <c r="C71" s="24" t="s">
        <v>7</v>
      </c>
      <c r="D71" s="32">
        <f t="shared" si="0"/>
        <v>1297.46</v>
      </c>
      <c r="E71" s="41">
        <v>1531</v>
      </c>
      <c r="F71" s="32">
        <v>1358.47</v>
      </c>
      <c r="G71" s="32">
        <f>F71*1.18+0.01</f>
        <v>1603.0046</v>
      </c>
      <c r="H71" s="32">
        <f t="shared" si="8"/>
        <v>1466.1016949152543</v>
      </c>
      <c r="I71" s="32">
        <f t="shared" si="2"/>
        <v>263.89830508474574</v>
      </c>
      <c r="J71" s="41">
        <f t="shared" si="3"/>
        <v>1730</v>
      </c>
      <c r="K71" s="42">
        <f t="shared" si="4"/>
        <v>1.047031090790333</v>
      </c>
      <c r="L71" s="42">
        <f t="shared" si="11"/>
        <v>1.0792233534451492</v>
      </c>
      <c r="M71" s="32">
        <f t="shared" si="5"/>
        <v>1525</v>
      </c>
      <c r="N71" s="32">
        <f t="shared" si="6"/>
        <v>305</v>
      </c>
      <c r="O71" s="41">
        <v>1830</v>
      </c>
      <c r="P71" s="42">
        <f t="shared" si="7"/>
        <v>1.0578034682080926</v>
      </c>
      <c r="Q71" s="56"/>
    </row>
    <row r="72" spans="1:17" s="11" customFormat="1" ht="15.75">
      <c r="A72" s="22" t="s">
        <v>185</v>
      </c>
      <c r="B72" s="23" t="s">
        <v>160</v>
      </c>
      <c r="C72" s="24" t="s">
        <v>7</v>
      </c>
      <c r="D72" s="32">
        <f t="shared" si="0"/>
        <v>1779.66</v>
      </c>
      <c r="E72" s="41">
        <v>2100</v>
      </c>
      <c r="F72" s="32">
        <v>1863.56</v>
      </c>
      <c r="G72" s="32">
        <f t="shared" si="1"/>
        <v>2199.0008</v>
      </c>
      <c r="H72" s="32">
        <f t="shared" si="8"/>
        <v>2011.864406779661</v>
      </c>
      <c r="I72" s="32">
        <f t="shared" si="2"/>
        <v>362.135593220339</v>
      </c>
      <c r="J72" s="41">
        <f t="shared" si="3"/>
        <v>2374</v>
      </c>
      <c r="K72" s="42">
        <f t="shared" si="4"/>
        <v>1.047143238095238</v>
      </c>
      <c r="L72" s="42">
        <f t="shared" si="11"/>
        <v>1.0795812352592142</v>
      </c>
      <c r="M72" s="32">
        <f t="shared" si="5"/>
        <v>2092.5</v>
      </c>
      <c r="N72" s="32">
        <f t="shared" si="6"/>
        <v>418.5</v>
      </c>
      <c r="O72" s="41">
        <v>2511</v>
      </c>
      <c r="P72" s="42">
        <f t="shared" si="7"/>
        <v>1.0577085088458298</v>
      </c>
      <c r="Q72" s="56"/>
    </row>
    <row r="73" spans="1:17" s="11" customFormat="1" ht="31.5">
      <c r="A73" s="22" t="s">
        <v>186</v>
      </c>
      <c r="B73" s="23" t="s">
        <v>167</v>
      </c>
      <c r="C73" s="24" t="s">
        <v>7</v>
      </c>
      <c r="D73" s="32">
        <f t="shared" si="0"/>
        <v>1125.42</v>
      </c>
      <c r="E73" s="41">
        <v>1328</v>
      </c>
      <c r="F73" s="32">
        <v>1177.97</v>
      </c>
      <c r="G73" s="32">
        <f t="shared" si="1"/>
        <v>1390.0046</v>
      </c>
      <c r="H73" s="32">
        <f t="shared" si="8"/>
        <v>1272.033898305085</v>
      </c>
      <c r="I73" s="32">
        <f t="shared" si="2"/>
        <v>228.96610169491527</v>
      </c>
      <c r="J73" s="41">
        <f t="shared" si="3"/>
        <v>1501</v>
      </c>
      <c r="K73" s="42">
        <f t="shared" si="4"/>
        <v>1.0466902108433735</v>
      </c>
      <c r="L73" s="42">
        <f t="shared" si="11"/>
        <v>1.0798525414951865</v>
      </c>
      <c r="M73" s="32">
        <f t="shared" si="5"/>
        <v>1323.3333333333333</v>
      </c>
      <c r="N73" s="32">
        <f t="shared" si="6"/>
        <v>264.6666666666667</v>
      </c>
      <c r="O73" s="41">
        <v>1588</v>
      </c>
      <c r="P73" s="42">
        <f t="shared" si="7"/>
        <v>1.0579613590939374</v>
      </c>
      <c r="Q73" s="56"/>
    </row>
    <row r="74" spans="1:17" s="11" customFormat="1" ht="31.5">
      <c r="A74" s="22" t="s">
        <v>187</v>
      </c>
      <c r="B74" s="23" t="s">
        <v>168</v>
      </c>
      <c r="C74" s="24" t="s">
        <v>7</v>
      </c>
      <c r="D74" s="32">
        <f t="shared" si="0"/>
        <v>1878.81</v>
      </c>
      <c r="E74" s="41">
        <v>2217</v>
      </c>
      <c r="F74" s="32">
        <v>1966.95</v>
      </c>
      <c r="G74" s="32">
        <f t="shared" si="1"/>
        <v>2321.0009999999997</v>
      </c>
      <c r="H74" s="32">
        <f t="shared" si="8"/>
        <v>2123.728813559322</v>
      </c>
      <c r="I74" s="32">
        <f t="shared" si="2"/>
        <v>382.271186440678</v>
      </c>
      <c r="J74" s="41">
        <f t="shared" si="3"/>
        <v>2506</v>
      </c>
      <c r="K74" s="42">
        <f t="shared" si="4"/>
        <v>1.0469106901217862</v>
      </c>
      <c r="L74" s="42">
        <f t="shared" si="11"/>
        <v>1.0797065576447404</v>
      </c>
      <c r="M74" s="32">
        <f t="shared" si="5"/>
        <v>2208.333333333333</v>
      </c>
      <c r="N74" s="32">
        <f t="shared" si="6"/>
        <v>441.66666666666674</v>
      </c>
      <c r="O74" s="41">
        <v>2650</v>
      </c>
      <c r="P74" s="42">
        <f t="shared" si="7"/>
        <v>1.0574620909816441</v>
      </c>
      <c r="Q74" s="56"/>
    </row>
    <row r="75" spans="1:17" s="11" customFormat="1" ht="15.75">
      <c r="A75" s="22" t="s">
        <v>188</v>
      </c>
      <c r="B75" s="23" t="s">
        <v>155</v>
      </c>
      <c r="C75" s="24" t="s">
        <v>7</v>
      </c>
      <c r="D75" s="32">
        <f t="shared" si="0"/>
        <v>535.59</v>
      </c>
      <c r="E75" s="41">
        <v>632</v>
      </c>
      <c r="F75" s="32">
        <v>561.02</v>
      </c>
      <c r="G75" s="32">
        <f t="shared" si="1"/>
        <v>662.0035999999999</v>
      </c>
      <c r="H75" s="32">
        <f t="shared" si="8"/>
        <v>605.9322033898305</v>
      </c>
      <c r="I75" s="32">
        <f t="shared" si="2"/>
        <v>109.0677966101695</v>
      </c>
      <c r="J75" s="41">
        <f t="shared" si="3"/>
        <v>715</v>
      </c>
      <c r="K75" s="42">
        <f t="shared" si="4"/>
        <v>1.0474740506329112</v>
      </c>
      <c r="L75" s="42">
        <f t="shared" si="11"/>
        <v>1.0800545495522986</v>
      </c>
      <c r="M75" s="32">
        <f t="shared" si="5"/>
        <v>630</v>
      </c>
      <c r="N75" s="32">
        <f t="shared" si="6"/>
        <v>126</v>
      </c>
      <c r="O75" s="41">
        <v>756</v>
      </c>
      <c r="P75" s="42">
        <f t="shared" si="7"/>
        <v>1.0573426573426574</v>
      </c>
      <c r="Q75" s="56"/>
    </row>
    <row r="76" spans="1:17" s="11" customFormat="1" ht="15.75">
      <c r="A76" s="22" t="s">
        <v>189</v>
      </c>
      <c r="B76" s="23" t="s">
        <v>75</v>
      </c>
      <c r="C76" s="24" t="s">
        <v>7</v>
      </c>
      <c r="D76" s="32">
        <f t="shared" si="0"/>
        <v>535.59</v>
      </c>
      <c r="E76" s="41">
        <v>632</v>
      </c>
      <c r="F76" s="32">
        <v>561.02</v>
      </c>
      <c r="G76" s="32">
        <f t="shared" si="1"/>
        <v>662.0035999999999</v>
      </c>
      <c r="H76" s="32">
        <f t="shared" si="8"/>
        <v>605.9322033898305</v>
      </c>
      <c r="I76" s="32">
        <f t="shared" si="2"/>
        <v>109.0677966101695</v>
      </c>
      <c r="J76" s="41">
        <f t="shared" si="3"/>
        <v>715</v>
      </c>
      <c r="K76" s="42">
        <f t="shared" si="4"/>
        <v>1.0474740506329112</v>
      </c>
      <c r="L76" s="42">
        <f t="shared" si="11"/>
        <v>1.0800545495522986</v>
      </c>
      <c r="M76" s="32">
        <f t="shared" si="5"/>
        <v>630</v>
      </c>
      <c r="N76" s="32">
        <f t="shared" si="6"/>
        <v>126</v>
      </c>
      <c r="O76" s="41">
        <v>756</v>
      </c>
      <c r="P76" s="42">
        <f t="shared" si="7"/>
        <v>1.0573426573426574</v>
      </c>
      <c r="Q76" s="56"/>
    </row>
    <row r="77" spans="1:17" s="11" customFormat="1" ht="31.5">
      <c r="A77" s="22" t="s">
        <v>190</v>
      </c>
      <c r="B77" s="23" t="s">
        <v>77</v>
      </c>
      <c r="C77" s="24" t="s">
        <v>7</v>
      </c>
      <c r="D77" s="32">
        <f t="shared" si="0"/>
        <v>282.2</v>
      </c>
      <c r="E77" s="41">
        <v>333</v>
      </c>
      <c r="F77" s="32">
        <v>295.76</v>
      </c>
      <c r="G77" s="32">
        <f t="shared" si="1"/>
        <v>348.99679999999995</v>
      </c>
      <c r="H77" s="32">
        <f t="shared" si="8"/>
        <v>319.49152542372883</v>
      </c>
      <c r="I77" s="32">
        <f t="shared" si="2"/>
        <v>57.50847457627119</v>
      </c>
      <c r="J77" s="41">
        <f t="shared" si="3"/>
        <v>377</v>
      </c>
      <c r="K77" s="42">
        <f t="shared" si="4"/>
        <v>1.0480384384384382</v>
      </c>
      <c r="L77" s="42">
        <f t="shared" si="11"/>
        <v>1.0802391311324346</v>
      </c>
      <c r="M77" s="32">
        <f t="shared" si="5"/>
        <v>332.5</v>
      </c>
      <c r="N77" s="32">
        <f t="shared" si="6"/>
        <v>66.5</v>
      </c>
      <c r="O77" s="41">
        <v>399</v>
      </c>
      <c r="P77" s="42">
        <f t="shared" si="7"/>
        <v>1.0583554376657824</v>
      </c>
      <c r="Q77" s="56"/>
    </row>
    <row r="78" spans="1:17" s="11" customFormat="1" ht="15.75">
      <c r="A78" s="27" t="s">
        <v>191</v>
      </c>
      <c r="B78" s="23" t="s">
        <v>142</v>
      </c>
      <c r="C78" s="34" t="s">
        <v>143</v>
      </c>
      <c r="D78" s="32">
        <f t="shared" si="0"/>
        <v>437.29</v>
      </c>
      <c r="E78" s="41">
        <v>516</v>
      </c>
      <c r="F78" s="32">
        <v>457.63</v>
      </c>
      <c r="G78" s="32">
        <f t="shared" si="1"/>
        <v>540.0033999999999</v>
      </c>
      <c r="H78" s="32">
        <f t="shared" si="8"/>
        <v>494.0677966101695</v>
      </c>
      <c r="I78" s="32">
        <f t="shared" si="2"/>
        <v>88.9322033898305</v>
      </c>
      <c r="J78" s="41">
        <f t="shared" si="3"/>
        <v>583</v>
      </c>
      <c r="K78" s="42">
        <f t="shared" si="4"/>
        <v>1.0465182170542635</v>
      </c>
      <c r="L78" s="42">
        <f t="shared" si="11"/>
        <v>1.0796228320043912</v>
      </c>
      <c r="M78" s="32">
        <f t="shared" si="5"/>
        <v>514.1666666666666</v>
      </c>
      <c r="N78" s="32">
        <f t="shared" si="6"/>
        <v>102.83333333333336</v>
      </c>
      <c r="O78" s="41">
        <v>617</v>
      </c>
      <c r="P78" s="42">
        <f t="shared" si="7"/>
        <v>1.0583190394511148</v>
      </c>
      <c r="Q78" s="56"/>
    </row>
    <row r="79" spans="1:17" s="11" customFormat="1" ht="31.5">
      <c r="A79" s="27" t="s">
        <v>192</v>
      </c>
      <c r="B79" s="23" t="s">
        <v>144</v>
      </c>
      <c r="C79" s="34" t="s">
        <v>149</v>
      </c>
      <c r="D79" s="32">
        <f t="shared" si="0"/>
        <v>297.46</v>
      </c>
      <c r="E79" s="41">
        <v>351</v>
      </c>
      <c r="F79" s="32">
        <v>311.02</v>
      </c>
      <c r="G79" s="32">
        <f t="shared" si="1"/>
        <v>367.00359999999995</v>
      </c>
      <c r="H79" s="32">
        <f t="shared" si="8"/>
        <v>335.5932203389831</v>
      </c>
      <c r="I79" s="32">
        <f t="shared" si="2"/>
        <v>60.406779661016955</v>
      </c>
      <c r="J79" s="41">
        <f t="shared" si="3"/>
        <v>396</v>
      </c>
      <c r="K79" s="42">
        <f t="shared" si="4"/>
        <v>1.045594301994302</v>
      </c>
      <c r="L79" s="42">
        <f t="shared" si="11"/>
        <v>1.0790084892900234</v>
      </c>
      <c r="M79" s="32">
        <f t="shared" si="5"/>
        <v>349.16666666666663</v>
      </c>
      <c r="N79" s="32">
        <f t="shared" si="6"/>
        <v>69.83333333333334</v>
      </c>
      <c r="O79" s="41">
        <v>419</v>
      </c>
      <c r="P79" s="42">
        <f t="shared" si="7"/>
        <v>1.0580808080808082</v>
      </c>
      <c r="Q79" s="56"/>
    </row>
    <row r="80" spans="1:17" s="11" customFormat="1" ht="31.5">
      <c r="A80" s="27" t="s">
        <v>193</v>
      </c>
      <c r="B80" s="23" t="s">
        <v>145</v>
      </c>
      <c r="C80" s="34"/>
      <c r="D80" s="32"/>
      <c r="E80" s="41"/>
      <c r="F80" s="32"/>
      <c r="G80" s="32"/>
      <c r="H80" s="32"/>
      <c r="I80" s="32"/>
      <c r="J80" s="41"/>
      <c r="K80" s="42"/>
      <c r="L80" s="42"/>
      <c r="M80" s="32"/>
      <c r="N80" s="32"/>
      <c r="O80" s="41"/>
      <c r="P80" s="42"/>
      <c r="Q80" s="56"/>
    </row>
    <row r="81" spans="1:17" s="11" customFormat="1" ht="15.75">
      <c r="A81" s="28" t="s">
        <v>194</v>
      </c>
      <c r="B81" s="25" t="s">
        <v>146</v>
      </c>
      <c r="C81" s="34" t="s">
        <v>150</v>
      </c>
      <c r="D81" s="32">
        <f t="shared" si="0"/>
        <v>352.54</v>
      </c>
      <c r="E81" s="41">
        <v>416</v>
      </c>
      <c r="F81" s="32">
        <v>369.49</v>
      </c>
      <c r="G81" s="32">
        <f t="shared" si="1"/>
        <v>435.9982</v>
      </c>
      <c r="H81" s="32">
        <f t="shared" si="8"/>
        <v>399.1525423728814</v>
      </c>
      <c r="I81" s="32">
        <f t="shared" si="2"/>
        <v>71.84745762711864</v>
      </c>
      <c r="J81" s="41">
        <f t="shared" si="3"/>
        <v>471</v>
      </c>
      <c r="K81" s="42">
        <f t="shared" si="4"/>
        <v>1.0480725961538462</v>
      </c>
      <c r="L81" s="42">
        <f aca="true" t="shared" si="12" ref="L81:L86">J81/G81</f>
        <v>1.0802796892280748</v>
      </c>
      <c r="M81" s="32">
        <f t="shared" si="5"/>
        <v>415</v>
      </c>
      <c r="N81" s="32">
        <f t="shared" si="6"/>
        <v>83</v>
      </c>
      <c r="O81" s="41">
        <v>498</v>
      </c>
      <c r="P81" s="42">
        <f t="shared" si="7"/>
        <v>1.0573248407643312</v>
      </c>
      <c r="Q81" s="56"/>
    </row>
    <row r="82" spans="1:17" s="11" customFormat="1" ht="15.75">
      <c r="A82" s="28" t="s">
        <v>195</v>
      </c>
      <c r="B82" s="25" t="s">
        <v>147</v>
      </c>
      <c r="C82" s="34" t="s">
        <v>151</v>
      </c>
      <c r="D82" s="32">
        <f aca="true" t="shared" si="13" ref="D82:D134">ROUND(E82/1.18,2)</f>
        <v>254.24</v>
      </c>
      <c r="E82" s="41">
        <v>300</v>
      </c>
      <c r="F82" s="32">
        <v>266.1</v>
      </c>
      <c r="G82" s="32">
        <f aca="true" t="shared" si="14" ref="G82:G134">F82*1.18</f>
        <v>313.998</v>
      </c>
      <c r="H82" s="32">
        <f aca="true" t="shared" si="15" ref="H82:H134">J82/1.18</f>
        <v>287.2881355932204</v>
      </c>
      <c r="I82" s="32">
        <f aca="true" t="shared" si="16" ref="I82:I134">H82*0.18</f>
        <v>51.71186440677967</v>
      </c>
      <c r="J82" s="41">
        <f aca="true" t="shared" si="17" ref="J82:J134">ROUND(G82*1.0795,0)</f>
        <v>339</v>
      </c>
      <c r="K82" s="42">
        <f>G82/E82</f>
        <v>1.04666</v>
      </c>
      <c r="L82" s="42">
        <f t="shared" si="12"/>
        <v>1.0796247109854202</v>
      </c>
      <c r="M82" s="32">
        <f aca="true" t="shared" si="18" ref="M82:M134">O82-N82</f>
        <v>299.16666666666663</v>
      </c>
      <c r="N82" s="32">
        <f aca="true" t="shared" si="19" ref="N82:N134">O82/1.2*0.2</f>
        <v>59.83333333333334</v>
      </c>
      <c r="O82" s="41">
        <v>359</v>
      </c>
      <c r="P82" s="42">
        <f aca="true" t="shared" si="20" ref="P82:P134">O82/J82</f>
        <v>1.0589970501474926</v>
      </c>
      <c r="Q82" s="56"/>
    </row>
    <row r="83" spans="1:17" s="11" customFormat="1" ht="31.5">
      <c r="A83" s="29" t="s">
        <v>196</v>
      </c>
      <c r="B83" s="23" t="s">
        <v>148</v>
      </c>
      <c r="C83" s="34" t="s">
        <v>152</v>
      </c>
      <c r="D83" s="32">
        <f t="shared" si="13"/>
        <v>324.58</v>
      </c>
      <c r="E83" s="41">
        <v>383</v>
      </c>
      <c r="F83" s="32">
        <v>339.83</v>
      </c>
      <c r="G83" s="32">
        <f t="shared" si="14"/>
        <v>400.9994</v>
      </c>
      <c r="H83" s="32">
        <f t="shared" si="15"/>
        <v>366.94915254237293</v>
      </c>
      <c r="I83" s="32">
        <f t="shared" si="16"/>
        <v>66.05084745762713</v>
      </c>
      <c r="J83" s="41">
        <f t="shared" si="17"/>
        <v>433</v>
      </c>
      <c r="K83" s="42">
        <f>G83/E83</f>
        <v>1.0469958224543081</v>
      </c>
      <c r="L83" s="42">
        <f t="shared" si="12"/>
        <v>1.0798021144171288</v>
      </c>
      <c r="M83" s="32">
        <f t="shared" si="18"/>
        <v>381.66666666666663</v>
      </c>
      <c r="N83" s="32">
        <f t="shared" si="19"/>
        <v>76.33333333333334</v>
      </c>
      <c r="O83" s="41">
        <v>458</v>
      </c>
      <c r="P83" s="42">
        <f t="shared" si="20"/>
        <v>1.0577367205542725</v>
      </c>
      <c r="Q83" s="56"/>
    </row>
    <row r="84" spans="1:17" s="11" customFormat="1" ht="15.75">
      <c r="A84" s="22" t="s">
        <v>197</v>
      </c>
      <c r="B84" s="23" t="s">
        <v>78</v>
      </c>
      <c r="C84" s="24" t="s">
        <v>7</v>
      </c>
      <c r="D84" s="32">
        <f t="shared" si="13"/>
        <v>313.56</v>
      </c>
      <c r="E84" s="41">
        <v>370</v>
      </c>
      <c r="F84" s="32">
        <v>327.97</v>
      </c>
      <c r="G84" s="32">
        <f t="shared" si="14"/>
        <v>387.00460000000004</v>
      </c>
      <c r="H84" s="32">
        <f t="shared" si="15"/>
        <v>354.23728813559325</v>
      </c>
      <c r="I84" s="32">
        <f t="shared" si="16"/>
        <v>63.76271186440678</v>
      </c>
      <c r="J84" s="41">
        <f t="shared" si="17"/>
        <v>418</v>
      </c>
      <c r="K84" s="42">
        <f>G84/E84</f>
        <v>1.0459583783783786</v>
      </c>
      <c r="L84" s="42">
        <f t="shared" si="12"/>
        <v>1.0800905208878653</v>
      </c>
      <c r="M84" s="32">
        <f t="shared" si="18"/>
        <v>368.3333333333333</v>
      </c>
      <c r="N84" s="32">
        <f t="shared" si="19"/>
        <v>73.66666666666667</v>
      </c>
      <c r="O84" s="41">
        <v>442</v>
      </c>
      <c r="P84" s="42">
        <f t="shared" si="20"/>
        <v>1.0574162679425838</v>
      </c>
      <c r="Q84" s="56"/>
    </row>
    <row r="85" spans="1:17" s="11" customFormat="1" ht="15.75">
      <c r="A85" s="22" t="s">
        <v>198</v>
      </c>
      <c r="B85" s="23" t="s">
        <v>79</v>
      </c>
      <c r="C85" s="24" t="s">
        <v>7</v>
      </c>
      <c r="D85" s="32">
        <f t="shared" si="13"/>
        <v>422.03</v>
      </c>
      <c r="E85" s="41">
        <v>498</v>
      </c>
      <c r="F85" s="32">
        <v>441.53</v>
      </c>
      <c r="G85" s="32">
        <f>F85*1.18-0.01</f>
        <v>520.9953999999999</v>
      </c>
      <c r="H85" s="32">
        <f t="shared" si="15"/>
        <v>476.271186440678</v>
      </c>
      <c r="I85" s="32">
        <f t="shared" si="16"/>
        <v>85.72881355932203</v>
      </c>
      <c r="J85" s="41">
        <f t="shared" si="17"/>
        <v>562</v>
      </c>
      <c r="K85" s="42">
        <f>G85/E85</f>
        <v>1.0461755020080319</v>
      </c>
      <c r="L85" s="42">
        <f t="shared" si="12"/>
        <v>1.0787043417273936</v>
      </c>
      <c r="M85" s="32">
        <f t="shared" si="18"/>
        <v>495</v>
      </c>
      <c r="N85" s="32">
        <f t="shared" si="19"/>
        <v>99</v>
      </c>
      <c r="O85" s="41">
        <v>594</v>
      </c>
      <c r="P85" s="42">
        <f t="shared" si="20"/>
        <v>1.0569395017793595</v>
      </c>
      <c r="Q85" s="56"/>
    </row>
    <row r="86" spans="1:17" s="11" customFormat="1" ht="31.5">
      <c r="A86" s="29" t="s">
        <v>199</v>
      </c>
      <c r="B86" s="23" t="s">
        <v>153</v>
      </c>
      <c r="C86" s="30" t="s">
        <v>154</v>
      </c>
      <c r="D86" s="32">
        <f t="shared" si="13"/>
        <v>324.58</v>
      </c>
      <c r="E86" s="41">
        <v>383</v>
      </c>
      <c r="F86" s="32">
        <v>339.83</v>
      </c>
      <c r="G86" s="32">
        <f t="shared" si="14"/>
        <v>400.9994</v>
      </c>
      <c r="H86" s="32">
        <f t="shared" si="15"/>
        <v>366.94915254237293</v>
      </c>
      <c r="I86" s="32">
        <f t="shared" si="16"/>
        <v>66.05084745762713</v>
      </c>
      <c r="J86" s="41">
        <f t="shared" si="17"/>
        <v>433</v>
      </c>
      <c r="K86" s="42">
        <f>G86/E86</f>
        <v>1.0469958224543081</v>
      </c>
      <c r="L86" s="42">
        <f t="shared" si="12"/>
        <v>1.0798021144171288</v>
      </c>
      <c r="M86" s="32">
        <f t="shared" si="18"/>
        <v>381.66666666666663</v>
      </c>
      <c r="N86" s="32">
        <f t="shared" si="19"/>
        <v>76.33333333333334</v>
      </c>
      <c r="O86" s="41">
        <v>458</v>
      </c>
      <c r="P86" s="42">
        <f t="shared" si="20"/>
        <v>1.0577367205542725</v>
      </c>
      <c r="Q86" s="56"/>
    </row>
    <row r="87" spans="1:17" s="11" customFormat="1" ht="15.75">
      <c r="A87" s="22" t="s">
        <v>200</v>
      </c>
      <c r="B87" s="23" t="s">
        <v>138</v>
      </c>
      <c r="C87" s="24"/>
      <c r="D87" s="32"/>
      <c r="E87" s="41"/>
      <c r="F87" s="32"/>
      <c r="G87" s="32"/>
      <c r="H87" s="32"/>
      <c r="I87" s="32"/>
      <c r="J87" s="41"/>
      <c r="K87" s="42"/>
      <c r="L87" s="42"/>
      <c r="M87" s="32"/>
      <c r="N87" s="32"/>
      <c r="O87" s="41"/>
      <c r="P87" s="42"/>
      <c r="Q87" s="56"/>
    </row>
    <row r="88" spans="1:17" s="11" customFormat="1" ht="15.75">
      <c r="A88" s="24" t="s">
        <v>201</v>
      </c>
      <c r="B88" s="25" t="s">
        <v>88</v>
      </c>
      <c r="C88" s="24" t="s">
        <v>92</v>
      </c>
      <c r="D88" s="32">
        <f t="shared" si="13"/>
        <v>449.15</v>
      </c>
      <c r="E88" s="41">
        <v>530</v>
      </c>
      <c r="F88" s="32">
        <v>470.34</v>
      </c>
      <c r="G88" s="32">
        <f t="shared" si="14"/>
        <v>555.0011999999999</v>
      </c>
      <c r="H88" s="32">
        <f t="shared" si="15"/>
        <v>507.6271186440678</v>
      </c>
      <c r="I88" s="32">
        <f t="shared" si="16"/>
        <v>91.37288135593221</v>
      </c>
      <c r="J88" s="41">
        <f t="shared" si="17"/>
        <v>599</v>
      </c>
      <c r="K88" s="42">
        <f>G88/E88</f>
        <v>1.047172075471698</v>
      </c>
      <c r="L88" s="42">
        <f>J88/G88</f>
        <v>1.0792769457075049</v>
      </c>
      <c r="M88" s="32">
        <f t="shared" si="18"/>
        <v>528.3333333333333</v>
      </c>
      <c r="N88" s="32">
        <f t="shared" si="19"/>
        <v>105.66666666666669</v>
      </c>
      <c r="O88" s="41">
        <v>634</v>
      </c>
      <c r="P88" s="42">
        <f t="shared" si="20"/>
        <v>1.0584307178631052</v>
      </c>
      <c r="Q88" s="56"/>
    </row>
    <row r="89" spans="1:17" s="11" customFormat="1" ht="15.75">
      <c r="A89" s="24" t="s">
        <v>202</v>
      </c>
      <c r="B89" s="25" t="s">
        <v>89</v>
      </c>
      <c r="C89" s="24" t="s">
        <v>92</v>
      </c>
      <c r="D89" s="32">
        <f t="shared" si="13"/>
        <v>692.37</v>
      </c>
      <c r="E89" s="41">
        <v>817</v>
      </c>
      <c r="F89" s="32">
        <v>724.58</v>
      </c>
      <c r="G89" s="32">
        <f t="shared" si="14"/>
        <v>855.0044</v>
      </c>
      <c r="H89" s="32">
        <f t="shared" si="15"/>
        <v>782.2033898305085</v>
      </c>
      <c r="I89" s="32">
        <f t="shared" si="16"/>
        <v>140.79661016949152</v>
      </c>
      <c r="J89" s="41">
        <f t="shared" si="17"/>
        <v>923</v>
      </c>
      <c r="K89" s="42">
        <f>G89/E89</f>
        <v>1.0465170134638924</v>
      </c>
      <c r="L89" s="42">
        <f>J89/G89</f>
        <v>1.079526608284121</v>
      </c>
      <c r="M89" s="32">
        <f t="shared" si="18"/>
        <v>813.3333333333333</v>
      </c>
      <c r="N89" s="32">
        <f t="shared" si="19"/>
        <v>162.66666666666669</v>
      </c>
      <c r="O89" s="41">
        <v>976</v>
      </c>
      <c r="P89" s="42">
        <f t="shared" si="20"/>
        <v>1.057421451787649</v>
      </c>
      <c r="Q89" s="56"/>
    </row>
    <row r="90" spans="1:17" s="11" customFormat="1" ht="15.75">
      <c r="A90" s="24" t="s">
        <v>203</v>
      </c>
      <c r="B90" s="25" t="s">
        <v>90</v>
      </c>
      <c r="C90" s="24" t="s">
        <v>92</v>
      </c>
      <c r="D90" s="32">
        <f t="shared" si="13"/>
        <v>935.59</v>
      </c>
      <c r="E90" s="41">
        <v>1104</v>
      </c>
      <c r="F90" s="32">
        <v>979.66</v>
      </c>
      <c r="G90" s="32">
        <f t="shared" si="14"/>
        <v>1155.9987999999998</v>
      </c>
      <c r="H90" s="32">
        <f t="shared" si="15"/>
        <v>1057.6271186440679</v>
      </c>
      <c r="I90" s="32">
        <f t="shared" si="16"/>
        <v>190.3728813559322</v>
      </c>
      <c r="J90" s="41">
        <f t="shared" si="17"/>
        <v>1248</v>
      </c>
      <c r="K90" s="42">
        <f>G90/E90</f>
        <v>1.0471003623188404</v>
      </c>
      <c r="L90" s="42">
        <f>J90/G90</f>
        <v>1.0795858957639057</v>
      </c>
      <c r="M90" s="32">
        <f t="shared" si="18"/>
        <v>1100</v>
      </c>
      <c r="N90" s="32">
        <f t="shared" si="19"/>
        <v>220</v>
      </c>
      <c r="O90" s="41">
        <v>1320</v>
      </c>
      <c r="P90" s="42">
        <f t="shared" si="20"/>
        <v>1.0576923076923077</v>
      </c>
      <c r="Q90" s="56"/>
    </row>
    <row r="91" spans="1:17" s="11" customFormat="1" ht="15.75">
      <c r="A91" s="24" t="s">
        <v>204</v>
      </c>
      <c r="B91" s="25" t="s">
        <v>91</v>
      </c>
      <c r="C91" s="24" t="s">
        <v>92</v>
      </c>
      <c r="D91" s="32">
        <f t="shared" si="13"/>
        <v>1179.66</v>
      </c>
      <c r="E91" s="41">
        <v>1392</v>
      </c>
      <c r="F91" s="32">
        <v>1234.75</v>
      </c>
      <c r="G91" s="32">
        <f>F91*1.18-0.01</f>
        <v>1456.995</v>
      </c>
      <c r="H91" s="32">
        <f t="shared" si="15"/>
        <v>1333.0508474576272</v>
      </c>
      <c r="I91" s="32">
        <f t="shared" si="16"/>
        <v>239.9491525423729</v>
      </c>
      <c r="J91" s="41">
        <f t="shared" si="17"/>
        <v>1573</v>
      </c>
      <c r="K91" s="42">
        <f>G91/E91</f>
        <v>1.0466918103448275</v>
      </c>
      <c r="L91" s="42">
        <f>J91/G91</f>
        <v>1.0796193535324419</v>
      </c>
      <c r="M91" s="32">
        <f t="shared" si="18"/>
        <v>1386.6666666666665</v>
      </c>
      <c r="N91" s="32">
        <f t="shared" si="19"/>
        <v>277.33333333333337</v>
      </c>
      <c r="O91" s="41">
        <v>1664</v>
      </c>
      <c r="P91" s="42">
        <f t="shared" si="20"/>
        <v>1.0578512396694215</v>
      </c>
      <c r="Q91" s="56"/>
    </row>
    <row r="92" spans="1:17" s="11" customFormat="1" ht="15.75">
      <c r="A92" s="22" t="s">
        <v>214</v>
      </c>
      <c r="B92" s="23" t="s">
        <v>139</v>
      </c>
      <c r="C92" s="24"/>
      <c r="D92" s="32"/>
      <c r="E92" s="41"/>
      <c r="F92" s="32"/>
      <c r="G92" s="32"/>
      <c r="H92" s="32"/>
      <c r="I92" s="32"/>
      <c r="J92" s="41"/>
      <c r="K92" s="42"/>
      <c r="L92" s="42"/>
      <c r="M92" s="32"/>
      <c r="N92" s="32"/>
      <c r="O92" s="41"/>
      <c r="P92" s="42"/>
      <c r="Q92" s="56"/>
    </row>
    <row r="93" spans="1:17" s="11" customFormat="1" ht="15.75">
      <c r="A93" s="24" t="s">
        <v>205</v>
      </c>
      <c r="B93" s="25" t="s">
        <v>93</v>
      </c>
      <c r="C93" s="24" t="s">
        <v>7</v>
      </c>
      <c r="D93" s="32">
        <f t="shared" si="13"/>
        <v>622.03</v>
      </c>
      <c r="E93" s="41">
        <v>734</v>
      </c>
      <c r="F93" s="32">
        <v>650.85</v>
      </c>
      <c r="G93" s="32">
        <f t="shared" si="14"/>
        <v>768.003</v>
      </c>
      <c r="H93" s="32">
        <f t="shared" si="15"/>
        <v>702.542372881356</v>
      </c>
      <c r="I93" s="32">
        <f t="shared" si="16"/>
        <v>126.45762711864407</v>
      </c>
      <c r="J93" s="41">
        <f t="shared" si="17"/>
        <v>829</v>
      </c>
      <c r="K93" s="42">
        <f>G93/E93</f>
        <v>1.046325613079019</v>
      </c>
      <c r="L93" s="42">
        <f>J93/G93</f>
        <v>1.0794228668377597</v>
      </c>
      <c r="M93" s="32">
        <f t="shared" si="18"/>
        <v>730.8333333333333</v>
      </c>
      <c r="N93" s="32">
        <f t="shared" si="19"/>
        <v>146.16666666666669</v>
      </c>
      <c r="O93" s="41">
        <v>877</v>
      </c>
      <c r="P93" s="42">
        <f t="shared" si="20"/>
        <v>1.057901085645356</v>
      </c>
      <c r="Q93" s="56"/>
    </row>
    <row r="94" spans="1:17" s="11" customFormat="1" ht="15.75">
      <c r="A94" s="24" t="s">
        <v>206</v>
      </c>
      <c r="B94" s="25" t="s">
        <v>94</v>
      </c>
      <c r="C94" s="24" t="s">
        <v>7</v>
      </c>
      <c r="D94" s="32">
        <f t="shared" si="13"/>
        <v>1227.97</v>
      </c>
      <c r="E94" s="41">
        <v>1449</v>
      </c>
      <c r="F94" s="32">
        <v>1285.59</v>
      </c>
      <c r="G94" s="32">
        <f t="shared" si="14"/>
        <v>1516.9961999999998</v>
      </c>
      <c r="H94" s="32">
        <f t="shared" si="15"/>
        <v>1388.1355932203392</v>
      </c>
      <c r="I94" s="32">
        <f t="shared" si="16"/>
        <v>249.86440677966104</v>
      </c>
      <c r="J94" s="41">
        <f t="shared" si="17"/>
        <v>1638</v>
      </c>
      <c r="K94" s="42">
        <f>G94/E94</f>
        <v>1.046926293995859</v>
      </c>
      <c r="L94" s="42">
        <f>J94/G94</f>
        <v>1.079765394270599</v>
      </c>
      <c r="M94" s="32">
        <f t="shared" si="18"/>
        <v>1443.3333333333333</v>
      </c>
      <c r="N94" s="32">
        <f t="shared" si="19"/>
        <v>288.6666666666667</v>
      </c>
      <c r="O94" s="41">
        <v>1732</v>
      </c>
      <c r="P94" s="42">
        <f t="shared" si="20"/>
        <v>1.0573870573870574</v>
      </c>
      <c r="Q94" s="56"/>
    </row>
    <row r="95" spans="1:17" s="11" customFormat="1" ht="15.75">
      <c r="A95" s="24" t="s">
        <v>207</v>
      </c>
      <c r="B95" s="25" t="s">
        <v>95</v>
      </c>
      <c r="C95" s="24" t="s">
        <v>7</v>
      </c>
      <c r="D95" s="32">
        <f t="shared" si="13"/>
        <v>2254.24</v>
      </c>
      <c r="E95" s="41">
        <v>2660</v>
      </c>
      <c r="F95" s="32">
        <v>2360.17</v>
      </c>
      <c r="G95" s="32">
        <f t="shared" si="14"/>
        <v>2785.0006</v>
      </c>
      <c r="H95" s="32">
        <f t="shared" si="15"/>
        <v>2547.4576271186443</v>
      </c>
      <c r="I95" s="32">
        <f t="shared" si="16"/>
        <v>458.54237288135596</v>
      </c>
      <c r="J95" s="41">
        <f t="shared" si="17"/>
        <v>3006</v>
      </c>
      <c r="K95" s="42">
        <f>G95/E95</f>
        <v>1.0469927067669171</v>
      </c>
      <c r="L95" s="42">
        <f>J95/G95</f>
        <v>1.0793534478951279</v>
      </c>
      <c r="M95" s="32">
        <f t="shared" si="18"/>
        <v>2649.1666666666665</v>
      </c>
      <c r="N95" s="32">
        <f t="shared" si="19"/>
        <v>529.8333333333334</v>
      </c>
      <c r="O95" s="41">
        <v>3179</v>
      </c>
      <c r="P95" s="42">
        <f t="shared" si="20"/>
        <v>1.0575515635395876</v>
      </c>
      <c r="Q95" s="56"/>
    </row>
    <row r="96" spans="1:17" s="11" customFormat="1" ht="15.75">
      <c r="A96" s="22" t="s">
        <v>215</v>
      </c>
      <c r="B96" s="23" t="s">
        <v>140</v>
      </c>
      <c r="C96" s="24"/>
      <c r="D96" s="32"/>
      <c r="E96" s="41"/>
      <c r="F96" s="32"/>
      <c r="G96" s="32"/>
      <c r="H96" s="32"/>
      <c r="I96" s="32"/>
      <c r="J96" s="41"/>
      <c r="K96" s="42"/>
      <c r="L96" s="42"/>
      <c r="M96" s="32"/>
      <c r="N96" s="32"/>
      <c r="O96" s="41"/>
      <c r="P96" s="42"/>
      <c r="Q96" s="56"/>
    </row>
    <row r="97" spans="1:17" s="11" customFormat="1" ht="15.75">
      <c r="A97" s="24" t="s">
        <v>208</v>
      </c>
      <c r="B97" s="25" t="s">
        <v>96</v>
      </c>
      <c r="C97" s="24" t="s">
        <v>7</v>
      </c>
      <c r="D97" s="32">
        <f t="shared" si="13"/>
        <v>789.83</v>
      </c>
      <c r="E97" s="41">
        <v>932</v>
      </c>
      <c r="F97" s="32">
        <v>827.12</v>
      </c>
      <c r="G97" s="32">
        <f t="shared" si="14"/>
        <v>976.0015999999999</v>
      </c>
      <c r="H97" s="32">
        <f t="shared" si="15"/>
        <v>893.2203389830509</v>
      </c>
      <c r="I97" s="32">
        <f t="shared" si="16"/>
        <v>160.77966101694915</v>
      </c>
      <c r="J97" s="41">
        <f t="shared" si="17"/>
        <v>1054</v>
      </c>
      <c r="K97" s="42">
        <f>G97/E97</f>
        <v>1.047212017167382</v>
      </c>
      <c r="L97" s="42">
        <f>J97/G97</f>
        <v>1.0799162624323568</v>
      </c>
      <c r="M97" s="32">
        <f t="shared" si="18"/>
        <v>929.1666666666666</v>
      </c>
      <c r="N97" s="32">
        <f t="shared" si="19"/>
        <v>185.83333333333337</v>
      </c>
      <c r="O97" s="41">
        <v>1115</v>
      </c>
      <c r="P97" s="42">
        <f t="shared" si="20"/>
        <v>1.0578747628083491</v>
      </c>
      <c r="Q97" s="56"/>
    </row>
    <row r="98" spans="1:17" s="11" customFormat="1" ht="15.75">
      <c r="A98" s="24" t="s">
        <v>209</v>
      </c>
      <c r="B98" s="25" t="s">
        <v>97</v>
      </c>
      <c r="C98" s="24" t="s">
        <v>7</v>
      </c>
      <c r="D98" s="32">
        <f t="shared" si="13"/>
        <v>876.27</v>
      </c>
      <c r="E98" s="41">
        <v>1034</v>
      </c>
      <c r="F98" s="32">
        <v>917.8</v>
      </c>
      <c r="G98" s="32">
        <f t="shared" si="14"/>
        <v>1083.004</v>
      </c>
      <c r="H98" s="32">
        <f t="shared" si="15"/>
        <v>990.677966101695</v>
      </c>
      <c r="I98" s="32">
        <f t="shared" si="16"/>
        <v>178.3220338983051</v>
      </c>
      <c r="J98" s="41">
        <f t="shared" si="17"/>
        <v>1169</v>
      </c>
      <c r="K98" s="42">
        <f>G98/E98</f>
        <v>1.0473926499032882</v>
      </c>
      <c r="L98" s="42">
        <f>J98/G98</f>
        <v>1.0794050622158369</v>
      </c>
      <c r="M98" s="32">
        <f t="shared" si="18"/>
        <v>1030</v>
      </c>
      <c r="N98" s="32">
        <f t="shared" si="19"/>
        <v>206</v>
      </c>
      <c r="O98" s="41">
        <v>1236</v>
      </c>
      <c r="P98" s="42">
        <f t="shared" si="20"/>
        <v>1.0573139435414884</v>
      </c>
      <c r="Q98" s="56"/>
    </row>
    <row r="99" spans="1:17" s="11" customFormat="1" ht="15.75">
      <c r="A99" s="24" t="s">
        <v>210</v>
      </c>
      <c r="B99" s="25" t="s">
        <v>98</v>
      </c>
      <c r="C99" s="24" t="s">
        <v>7</v>
      </c>
      <c r="D99" s="32">
        <f t="shared" si="13"/>
        <v>1450</v>
      </c>
      <c r="E99" s="41">
        <v>1711</v>
      </c>
      <c r="F99" s="32">
        <v>1517.8</v>
      </c>
      <c r="G99" s="32">
        <f t="shared" si="14"/>
        <v>1791.004</v>
      </c>
      <c r="H99" s="32">
        <f t="shared" si="15"/>
        <v>1638.1355932203392</v>
      </c>
      <c r="I99" s="32">
        <f t="shared" si="16"/>
        <v>294.864406779661</v>
      </c>
      <c r="J99" s="41">
        <f t="shared" si="17"/>
        <v>1933</v>
      </c>
      <c r="K99" s="42">
        <f>G99/E99</f>
        <v>1.046758620689655</v>
      </c>
      <c r="L99" s="42">
        <f>J99/G99</f>
        <v>1.0792829050074708</v>
      </c>
      <c r="M99" s="32">
        <f t="shared" si="18"/>
        <v>1703.3333333333333</v>
      </c>
      <c r="N99" s="32">
        <f t="shared" si="19"/>
        <v>340.66666666666674</v>
      </c>
      <c r="O99" s="41">
        <v>2044</v>
      </c>
      <c r="P99" s="42">
        <f t="shared" si="20"/>
        <v>1.0574236937403</v>
      </c>
      <c r="Q99" s="56"/>
    </row>
    <row r="100" spans="1:17" s="52" customFormat="1" ht="15.75">
      <c r="A100" s="22" t="s">
        <v>216</v>
      </c>
      <c r="B100" s="23" t="s">
        <v>265</v>
      </c>
      <c r="C100" s="24"/>
      <c r="D100" s="41"/>
      <c r="E100" s="41"/>
      <c r="F100" s="41"/>
      <c r="G100" s="41"/>
      <c r="H100" s="41"/>
      <c r="I100" s="41"/>
      <c r="J100" s="41"/>
      <c r="K100" s="51"/>
      <c r="L100" s="51"/>
      <c r="M100" s="41"/>
      <c r="N100" s="41"/>
      <c r="O100" s="41"/>
      <c r="P100" s="51"/>
      <c r="Q100" s="56"/>
    </row>
    <row r="101" spans="1:17" s="52" customFormat="1" ht="15.75">
      <c r="A101" s="24" t="s">
        <v>211</v>
      </c>
      <c r="B101" s="25" t="s">
        <v>100</v>
      </c>
      <c r="C101" s="24" t="s">
        <v>102</v>
      </c>
      <c r="D101" s="41">
        <f t="shared" si="13"/>
        <v>909.32</v>
      </c>
      <c r="E101" s="41">
        <v>1073</v>
      </c>
      <c r="F101" s="41">
        <v>951.69</v>
      </c>
      <c r="G101" s="41">
        <f>F101*1.18+0.01</f>
        <v>1123.0042</v>
      </c>
      <c r="H101" s="41">
        <f t="shared" si="15"/>
        <v>1027.1186440677966</v>
      </c>
      <c r="I101" s="41">
        <f t="shared" si="16"/>
        <v>184.88135593220338</v>
      </c>
      <c r="J101" s="41">
        <f t="shared" si="17"/>
        <v>1212</v>
      </c>
      <c r="K101" s="51">
        <f aca="true" t="shared" si="21" ref="K101:K131">G101/E101</f>
        <v>1.0466022367194783</v>
      </c>
      <c r="L101" s="51">
        <f aca="true" t="shared" si="22" ref="L101:L131">J101/G101</f>
        <v>1.0792479671937112</v>
      </c>
      <c r="M101" s="41">
        <f t="shared" si="18"/>
        <v>1068.3333333333333</v>
      </c>
      <c r="N101" s="41">
        <f t="shared" si="19"/>
        <v>213.6666666666667</v>
      </c>
      <c r="O101" s="41">
        <v>1282</v>
      </c>
      <c r="P101" s="51">
        <f t="shared" si="20"/>
        <v>1.0577557755775577</v>
      </c>
      <c r="Q101" s="56"/>
    </row>
    <row r="102" spans="1:17" s="52" customFormat="1" ht="15.75">
      <c r="A102" s="24" t="s">
        <v>212</v>
      </c>
      <c r="B102" s="25" t="s">
        <v>101</v>
      </c>
      <c r="C102" s="24" t="s">
        <v>102</v>
      </c>
      <c r="D102" s="41">
        <f>ROUND(E102/1.18,2)</f>
        <v>389.83</v>
      </c>
      <c r="E102" s="41">
        <v>460</v>
      </c>
      <c r="F102" s="41">
        <v>408.47</v>
      </c>
      <c r="G102" s="41">
        <f>F102*1.18+0.01</f>
        <v>482.0046</v>
      </c>
      <c r="H102" s="41">
        <f>J102/1.18</f>
        <v>440.67796610169495</v>
      </c>
      <c r="I102" s="41">
        <f>H102*0.18</f>
        <v>79.3220338983051</v>
      </c>
      <c r="J102" s="41">
        <f>ROUND(G102*1.0795,0)</f>
        <v>520</v>
      </c>
      <c r="K102" s="51">
        <f>G102/E102</f>
        <v>1.0478360869565218</v>
      </c>
      <c r="L102" s="51">
        <f>J102/G102</f>
        <v>1.0788278784061398</v>
      </c>
      <c r="M102" s="41">
        <f t="shared" si="18"/>
        <v>458.3333333333333</v>
      </c>
      <c r="N102" s="41">
        <f t="shared" si="19"/>
        <v>91.66666666666669</v>
      </c>
      <c r="O102" s="41">
        <v>550</v>
      </c>
      <c r="P102" s="51">
        <f t="shared" si="20"/>
        <v>1.0576923076923077</v>
      </c>
      <c r="Q102" s="56"/>
    </row>
    <row r="103" spans="1:17" s="52" customFormat="1" ht="15.75">
      <c r="A103" s="24" t="s">
        <v>266</v>
      </c>
      <c r="B103" s="25" t="s">
        <v>267</v>
      </c>
      <c r="C103" s="24" t="s">
        <v>102</v>
      </c>
      <c r="D103" s="41"/>
      <c r="E103" s="41"/>
      <c r="F103" s="41"/>
      <c r="G103" s="41"/>
      <c r="H103" s="41">
        <f>J103/1.18</f>
        <v>1211.8451186440677</v>
      </c>
      <c r="I103" s="41">
        <f>H103*0.18</f>
        <v>218.13212135593218</v>
      </c>
      <c r="J103" s="41">
        <v>1429.97724</v>
      </c>
      <c r="K103" s="51"/>
      <c r="L103" s="51"/>
      <c r="M103" s="41">
        <f t="shared" si="18"/>
        <v>1260</v>
      </c>
      <c r="N103" s="41">
        <f t="shared" si="19"/>
        <v>252</v>
      </c>
      <c r="O103" s="41">
        <v>1512</v>
      </c>
      <c r="P103" s="51">
        <f t="shared" si="20"/>
        <v>1.0573594863649718</v>
      </c>
      <c r="Q103" s="56"/>
    </row>
    <row r="104" spans="1:17" s="52" customFormat="1" ht="15.75">
      <c r="A104" s="24" t="s">
        <v>266</v>
      </c>
      <c r="B104" s="25" t="s">
        <v>268</v>
      </c>
      <c r="C104" s="24" t="s">
        <v>102</v>
      </c>
      <c r="D104" s="41"/>
      <c r="E104" s="41"/>
      <c r="F104" s="41"/>
      <c r="G104" s="41"/>
      <c r="H104" s="41">
        <f>J104/1.18</f>
        <v>940.5938644067797</v>
      </c>
      <c r="I104" s="41">
        <f>H104*0.18</f>
        <v>169.30689559322036</v>
      </c>
      <c r="J104" s="41">
        <v>1109.90076</v>
      </c>
      <c r="K104" s="51"/>
      <c r="L104" s="51"/>
      <c r="M104" s="41">
        <f t="shared" si="18"/>
        <v>978.3333333333333</v>
      </c>
      <c r="N104" s="41">
        <f t="shared" si="19"/>
        <v>195.66666666666669</v>
      </c>
      <c r="O104" s="41">
        <v>1174</v>
      </c>
      <c r="P104" s="51">
        <f t="shared" si="20"/>
        <v>1.0577522264242796</v>
      </c>
      <c r="Q104" s="56"/>
    </row>
    <row r="105" spans="1:17" s="11" customFormat="1" ht="31.5">
      <c r="A105" s="22" t="s">
        <v>213</v>
      </c>
      <c r="B105" s="23" t="s">
        <v>171</v>
      </c>
      <c r="C105" s="24" t="s">
        <v>7</v>
      </c>
      <c r="D105" s="32">
        <f t="shared" si="13"/>
        <v>516.95</v>
      </c>
      <c r="E105" s="41">
        <v>610</v>
      </c>
      <c r="F105" s="32">
        <v>541.53</v>
      </c>
      <c r="G105" s="32">
        <f>F105*1.18-0.01</f>
        <v>638.9953999999999</v>
      </c>
      <c r="H105" s="32">
        <f t="shared" si="15"/>
        <v>584.7457627118645</v>
      </c>
      <c r="I105" s="32">
        <f t="shared" si="16"/>
        <v>105.2542372881356</v>
      </c>
      <c r="J105" s="41">
        <f t="shared" si="17"/>
        <v>690</v>
      </c>
      <c r="K105" s="42">
        <f t="shared" si="21"/>
        <v>1.0475334426229506</v>
      </c>
      <c r="L105" s="42">
        <f t="shared" si="22"/>
        <v>1.0798199799247383</v>
      </c>
      <c r="M105" s="32">
        <f t="shared" si="18"/>
        <v>608.3333333333333</v>
      </c>
      <c r="N105" s="32">
        <f t="shared" si="19"/>
        <v>121.66666666666669</v>
      </c>
      <c r="O105" s="41">
        <v>730</v>
      </c>
      <c r="P105" s="42">
        <f t="shared" si="20"/>
        <v>1.0579710144927537</v>
      </c>
      <c r="Q105" s="56"/>
    </row>
    <row r="106" spans="1:17" s="11" customFormat="1" ht="15.75">
      <c r="A106" s="22" t="s">
        <v>217</v>
      </c>
      <c r="B106" s="23" t="s">
        <v>103</v>
      </c>
      <c r="C106" s="24" t="s">
        <v>7</v>
      </c>
      <c r="D106" s="32">
        <f t="shared" si="13"/>
        <v>356.78</v>
      </c>
      <c r="E106" s="41">
        <v>421</v>
      </c>
      <c r="F106" s="32">
        <v>373.73</v>
      </c>
      <c r="G106" s="32">
        <f t="shared" si="14"/>
        <v>441.0014</v>
      </c>
      <c r="H106" s="32">
        <f t="shared" si="15"/>
        <v>403.3898305084746</v>
      </c>
      <c r="I106" s="32">
        <f t="shared" si="16"/>
        <v>72.61016949152543</v>
      </c>
      <c r="J106" s="41">
        <f t="shared" si="17"/>
        <v>476</v>
      </c>
      <c r="K106" s="42">
        <f t="shared" si="21"/>
        <v>1.0475092636579573</v>
      </c>
      <c r="L106" s="42">
        <f t="shared" si="22"/>
        <v>1.0793616528201497</v>
      </c>
      <c r="M106" s="32">
        <f t="shared" si="18"/>
        <v>419.16666666666663</v>
      </c>
      <c r="N106" s="32">
        <f t="shared" si="19"/>
        <v>83.83333333333334</v>
      </c>
      <c r="O106" s="41">
        <v>503</v>
      </c>
      <c r="P106" s="42">
        <f t="shared" si="20"/>
        <v>1.0567226890756303</v>
      </c>
      <c r="Q106" s="56"/>
    </row>
    <row r="107" spans="1:17" s="11" customFormat="1" ht="47.25">
      <c r="A107" s="22" t="s">
        <v>218</v>
      </c>
      <c r="B107" s="23" t="s">
        <v>130</v>
      </c>
      <c r="C107" s="24" t="s">
        <v>99</v>
      </c>
      <c r="D107" s="32">
        <f t="shared" si="13"/>
        <v>372.88</v>
      </c>
      <c r="E107" s="41">
        <v>440</v>
      </c>
      <c r="F107" s="32">
        <v>390.68</v>
      </c>
      <c r="G107" s="32">
        <f t="shared" si="14"/>
        <v>461.00239999999997</v>
      </c>
      <c r="H107" s="32">
        <f t="shared" si="15"/>
        <v>422.0338983050848</v>
      </c>
      <c r="I107" s="32">
        <f t="shared" si="16"/>
        <v>75.96610169491525</v>
      </c>
      <c r="J107" s="41">
        <f t="shared" si="17"/>
        <v>498</v>
      </c>
      <c r="K107" s="42">
        <f t="shared" si="21"/>
        <v>1.0477327272727273</v>
      </c>
      <c r="L107" s="42">
        <f t="shared" si="22"/>
        <v>1.0802546798021009</v>
      </c>
      <c r="M107" s="32">
        <f t="shared" si="18"/>
        <v>439.16666666666663</v>
      </c>
      <c r="N107" s="32">
        <f t="shared" si="19"/>
        <v>87.83333333333334</v>
      </c>
      <c r="O107" s="41">
        <v>527</v>
      </c>
      <c r="P107" s="42">
        <f t="shared" si="20"/>
        <v>1.0582329317269077</v>
      </c>
      <c r="Q107" s="56"/>
    </row>
    <row r="108" spans="1:17" s="11" customFormat="1" ht="63">
      <c r="A108" s="22" t="s">
        <v>219</v>
      </c>
      <c r="B108" s="23" t="s">
        <v>156</v>
      </c>
      <c r="C108" s="24" t="s">
        <v>99</v>
      </c>
      <c r="D108" s="32">
        <f t="shared" si="13"/>
        <v>206.78</v>
      </c>
      <c r="E108" s="41">
        <v>244</v>
      </c>
      <c r="F108" s="32">
        <v>216.1</v>
      </c>
      <c r="G108" s="32">
        <f t="shared" si="14"/>
        <v>254.998</v>
      </c>
      <c r="H108" s="32">
        <f t="shared" si="15"/>
        <v>233.05084745762713</v>
      </c>
      <c r="I108" s="32">
        <f t="shared" si="16"/>
        <v>41.94915254237288</v>
      </c>
      <c r="J108" s="41">
        <f t="shared" si="17"/>
        <v>275</v>
      </c>
      <c r="K108" s="42">
        <f t="shared" si="21"/>
        <v>1.0450737704918032</v>
      </c>
      <c r="L108" s="42">
        <f t="shared" si="22"/>
        <v>1.0784398309006347</v>
      </c>
      <c r="M108" s="32">
        <f t="shared" si="18"/>
        <v>242.5</v>
      </c>
      <c r="N108" s="32">
        <f t="shared" si="19"/>
        <v>48.5</v>
      </c>
      <c r="O108" s="41">
        <v>291</v>
      </c>
      <c r="P108" s="42">
        <f t="shared" si="20"/>
        <v>1.0581818181818181</v>
      </c>
      <c r="Q108" s="56"/>
    </row>
    <row r="109" spans="1:17" s="11" customFormat="1" ht="15.75">
      <c r="A109" s="22" t="s">
        <v>220</v>
      </c>
      <c r="B109" s="23" t="s">
        <v>104</v>
      </c>
      <c r="C109" s="24" t="s">
        <v>7</v>
      </c>
      <c r="D109" s="32">
        <f t="shared" si="13"/>
        <v>276.27</v>
      </c>
      <c r="E109" s="41">
        <v>326</v>
      </c>
      <c r="F109" s="32">
        <v>288.98</v>
      </c>
      <c r="G109" s="32">
        <f t="shared" si="14"/>
        <v>340.9964</v>
      </c>
      <c r="H109" s="32">
        <f t="shared" si="15"/>
        <v>311.864406779661</v>
      </c>
      <c r="I109" s="32">
        <f t="shared" si="16"/>
        <v>56.13559322033898</v>
      </c>
      <c r="J109" s="41">
        <f t="shared" si="17"/>
        <v>368</v>
      </c>
      <c r="K109" s="42">
        <f t="shared" si="21"/>
        <v>1.046001226993865</v>
      </c>
      <c r="L109" s="42">
        <f t="shared" si="22"/>
        <v>1.0791902788416534</v>
      </c>
      <c r="M109" s="32">
        <f t="shared" si="18"/>
        <v>324.16666666666663</v>
      </c>
      <c r="N109" s="32">
        <f t="shared" si="19"/>
        <v>64.83333333333334</v>
      </c>
      <c r="O109" s="41">
        <v>389</v>
      </c>
      <c r="P109" s="42">
        <f t="shared" si="20"/>
        <v>1.0570652173913044</v>
      </c>
      <c r="Q109" s="56"/>
    </row>
    <row r="110" spans="1:17" s="11" customFormat="1" ht="15.75">
      <c r="A110" s="22" t="s">
        <v>221</v>
      </c>
      <c r="B110" s="23" t="s">
        <v>105</v>
      </c>
      <c r="C110" s="24" t="s">
        <v>7</v>
      </c>
      <c r="D110" s="32">
        <f t="shared" si="13"/>
        <v>394.07</v>
      </c>
      <c r="E110" s="41">
        <v>465</v>
      </c>
      <c r="F110" s="32">
        <v>412.71</v>
      </c>
      <c r="G110" s="32">
        <f t="shared" si="14"/>
        <v>486.9977999999999</v>
      </c>
      <c r="H110" s="32">
        <f t="shared" si="15"/>
        <v>445.7627118644068</v>
      </c>
      <c r="I110" s="32">
        <f t="shared" si="16"/>
        <v>80.23728813559322</v>
      </c>
      <c r="J110" s="41">
        <f t="shared" si="17"/>
        <v>526</v>
      </c>
      <c r="K110" s="42">
        <f t="shared" si="21"/>
        <v>1.0473070967741933</v>
      </c>
      <c r="L110" s="42">
        <f t="shared" si="22"/>
        <v>1.080087014766802</v>
      </c>
      <c r="M110" s="32">
        <f t="shared" si="18"/>
        <v>463.3333333333333</v>
      </c>
      <c r="N110" s="32">
        <f t="shared" si="19"/>
        <v>92.66666666666669</v>
      </c>
      <c r="O110" s="41">
        <v>556</v>
      </c>
      <c r="P110" s="42">
        <f t="shared" si="20"/>
        <v>1.0570342205323193</v>
      </c>
      <c r="Q110" s="56"/>
    </row>
    <row r="111" spans="1:17" s="11" customFormat="1" ht="15.75">
      <c r="A111" s="22" t="s">
        <v>222</v>
      </c>
      <c r="B111" s="23" t="s">
        <v>106</v>
      </c>
      <c r="C111" s="24" t="s">
        <v>7</v>
      </c>
      <c r="D111" s="32">
        <f t="shared" si="13"/>
        <v>329.66</v>
      </c>
      <c r="E111" s="41">
        <v>389</v>
      </c>
      <c r="F111" s="32">
        <v>344.92</v>
      </c>
      <c r="G111" s="32">
        <f>F111*1.18-0.01</f>
        <v>406.9956</v>
      </c>
      <c r="H111" s="32">
        <f t="shared" si="15"/>
        <v>372.0338983050848</v>
      </c>
      <c r="I111" s="32">
        <f t="shared" si="16"/>
        <v>66.96610169491527</v>
      </c>
      <c r="J111" s="41">
        <f t="shared" si="17"/>
        <v>439</v>
      </c>
      <c r="K111" s="42">
        <f t="shared" si="21"/>
        <v>1.0462611825192802</v>
      </c>
      <c r="L111" s="42">
        <f t="shared" si="22"/>
        <v>1.0786357395509927</v>
      </c>
      <c r="M111" s="32">
        <f t="shared" si="18"/>
        <v>386.66666666666663</v>
      </c>
      <c r="N111" s="32">
        <f t="shared" si="19"/>
        <v>77.33333333333334</v>
      </c>
      <c r="O111" s="41">
        <v>464</v>
      </c>
      <c r="P111" s="42">
        <f t="shared" si="20"/>
        <v>1.0569476082004556</v>
      </c>
      <c r="Q111" s="56"/>
    </row>
    <row r="112" spans="1:17" s="11" customFormat="1" ht="31.5">
      <c r="A112" s="22" t="s">
        <v>223</v>
      </c>
      <c r="B112" s="23" t="s">
        <v>169</v>
      </c>
      <c r="C112" s="24" t="s">
        <v>7</v>
      </c>
      <c r="D112" s="32">
        <f t="shared" si="13"/>
        <v>711.02</v>
      </c>
      <c r="E112" s="41">
        <v>839</v>
      </c>
      <c r="F112" s="32">
        <v>744.07</v>
      </c>
      <c r="G112" s="32">
        <f t="shared" si="14"/>
        <v>878.0026</v>
      </c>
      <c r="H112" s="32">
        <f t="shared" si="15"/>
        <v>803.3898305084746</v>
      </c>
      <c r="I112" s="32">
        <f t="shared" si="16"/>
        <v>144.61016949152543</v>
      </c>
      <c r="J112" s="41">
        <f t="shared" si="17"/>
        <v>948</v>
      </c>
      <c r="K112" s="42">
        <f t="shared" si="21"/>
        <v>1.0464870083432658</v>
      </c>
      <c r="L112" s="42">
        <f t="shared" si="22"/>
        <v>1.0797234541218899</v>
      </c>
      <c r="M112" s="32">
        <f t="shared" si="18"/>
        <v>835.8333333333333</v>
      </c>
      <c r="N112" s="32">
        <f t="shared" si="19"/>
        <v>167.16666666666669</v>
      </c>
      <c r="O112" s="41">
        <v>1003</v>
      </c>
      <c r="P112" s="42">
        <f t="shared" si="20"/>
        <v>1.0580168776371308</v>
      </c>
      <c r="Q112" s="56"/>
    </row>
    <row r="113" spans="1:17" s="11" customFormat="1" ht="15.75">
      <c r="A113" s="22" t="s">
        <v>224</v>
      </c>
      <c r="B113" s="23" t="s">
        <v>107</v>
      </c>
      <c r="C113" s="24" t="s">
        <v>7</v>
      </c>
      <c r="D113" s="32">
        <f t="shared" si="13"/>
        <v>692.37</v>
      </c>
      <c r="E113" s="41">
        <v>817</v>
      </c>
      <c r="F113" s="32">
        <v>724.58</v>
      </c>
      <c r="G113" s="32">
        <f t="shared" si="14"/>
        <v>855.0044</v>
      </c>
      <c r="H113" s="32">
        <f t="shared" si="15"/>
        <v>782.2033898305085</v>
      </c>
      <c r="I113" s="32">
        <f t="shared" si="16"/>
        <v>140.79661016949152</v>
      </c>
      <c r="J113" s="41">
        <f t="shared" si="17"/>
        <v>923</v>
      </c>
      <c r="K113" s="42">
        <f t="shared" si="21"/>
        <v>1.0465170134638924</v>
      </c>
      <c r="L113" s="42">
        <f t="shared" si="22"/>
        <v>1.079526608284121</v>
      </c>
      <c r="M113" s="32">
        <f t="shared" si="18"/>
        <v>813.3333333333333</v>
      </c>
      <c r="N113" s="32">
        <f t="shared" si="19"/>
        <v>162.66666666666669</v>
      </c>
      <c r="O113" s="41">
        <v>976</v>
      </c>
      <c r="P113" s="42">
        <f t="shared" si="20"/>
        <v>1.057421451787649</v>
      </c>
      <c r="Q113" s="56"/>
    </row>
    <row r="114" spans="1:17" s="11" customFormat="1" ht="15.75">
      <c r="A114" s="22" t="s">
        <v>225</v>
      </c>
      <c r="B114" s="23" t="s">
        <v>108</v>
      </c>
      <c r="C114" s="24" t="s">
        <v>7</v>
      </c>
      <c r="D114" s="32">
        <f t="shared" si="13"/>
        <v>324.58</v>
      </c>
      <c r="E114" s="41">
        <v>383</v>
      </c>
      <c r="F114" s="32">
        <v>339.83</v>
      </c>
      <c r="G114" s="32">
        <f t="shared" si="14"/>
        <v>400.9994</v>
      </c>
      <c r="H114" s="32">
        <f t="shared" si="15"/>
        <v>366.94915254237293</v>
      </c>
      <c r="I114" s="32">
        <f t="shared" si="16"/>
        <v>66.05084745762713</v>
      </c>
      <c r="J114" s="41">
        <f t="shared" si="17"/>
        <v>433</v>
      </c>
      <c r="K114" s="42">
        <f t="shared" si="21"/>
        <v>1.0469958224543081</v>
      </c>
      <c r="L114" s="42">
        <f t="shared" si="22"/>
        <v>1.0798021144171288</v>
      </c>
      <c r="M114" s="32">
        <f t="shared" si="18"/>
        <v>381.66666666666663</v>
      </c>
      <c r="N114" s="32">
        <f t="shared" si="19"/>
        <v>76.33333333333334</v>
      </c>
      <c r="O114" s="41">
        <v>458</v>
      </c>
      <c r="P114" s="42">
        <f t="shared" si="20"/>
        <v>1.0577367205542725</v>
      </c>
      <c r="Q114" s="56"/>
    </row>
    <row r="115" spans="1:17" s="11" customFormat="1" ht="15.75">
      <c r="A115" s="22" t="s">
        <v>226</v>
      </c>
      <c r="B115" s="23" t="s">
        <v>109</v>
      </c>
      <c r="C115" s="24" t="s">
        <v>7</v>
      </c>
      <c r="D115" s="32">
        <f t="shared" si="13"/>
        <v>465.25</v>
      </c>
      <c r="E115" s="41">
        <v>549</v>
      </c>
      <c r="F115" s="32">
        <v>487.29</v>
      </c>
      <c r="G115" s="32">
        <f t="shared" si="14"/>
        <v>575.0022</v>
      </c>
      <c r="H115" s="32">
        <f t="shared" si="15"/>
        <v>526.271186440678</v>
      </c>
      <c r="I115" s="32">
        <f t="shared" si="16"/>
        <v>94.72881355932203</v>
      </c>
      <c r="J115" s="41">
        <f t="shared" si="17"/>
        <v>621</v>
      </c>
      <c r="K115" s="42">
        <f t="shared" si="21"/>
        <v>1.0473628415300547</v>
      </c>
      <c r="L115" s="42">
        <f t="shared" si="22"/>
        <v>1.0799958678418968</v>
      </c>
      <c r="M115" s="32">
        <f t="shared" si="18"/>
        <v>547.5</v>
      </c>
      <c r="N115" s="32">
        <f t="shared" si="19"/>
        <v>109.5</v>
      </c>
      <c r="O115" s="41">
        <v>657</v>
      </c>
      <c r="P115" s="42">
        <f t="shared" si="20"/>
        <v>1.0579710144927537</v>
      </c>
      <c r="Q115" s="56"/>
    </row>
    <row r="116" spans="1:17" s="11" customFormat="1" ht="15.75">
      <c r="A116" s="22" t="s">
        <v>227</v>
      </c>
      <c r="B116" s="23" t="s">
        <v>110</v>
      </c>
      <c r="C116" s="24" t="s">
        <v>102</v>
      </c>
      <c r="D116" s="32">
        <f t="shared" si="13"/>
        <v>216.1</v>
      </c>
      <c r="E116" s="41">
        <v>255</v>
      </c>
      <c r="F116" s="32">
        <v>226.27</v>
      </c>
      <c r="G116" s="32">
        <f t="shared" si="14"/>
        <v>266.9986</v>
      </c>
      <c r="H116" s="32">
        <f t="shared" si="15"/>
        <v>244.0677966101695</v>
      </c>
      <c r="I116" s="32">
        <f t="shared" si="16"/>
        <v>43.932203389830505</v>
      </c>
      <c r="J116" s="41">
        <f t="shared" si="17"/>
        <v>288</v>
      </c>
      <c r="K116" s="42">
        <f t="shared" si="21"/>
        <v>1.0470533333333334</v>
      </c>
      <c r="L116" s="42">
        <f t="shared" si="22"/>
        <v>1.0786573412744487</v>
      </c>
      <c r="M116" s="32">
        <f t="shared" si="18"/>
        <v>254.16666666666666</v>
      </c>
      <c r="N116" s="32">
        <f t="shared" si="19"/>
        <v>50.83333333333334</v>
      </c>
      <c r="O116" s="41">
        <v>305</v>
      </c>
      <c r="P116" s="42">
        <f t="shared" si="20"/>
        <v>1.0590277777777777</v>
      </c>
      <c r="Q116" s="56"/>
    </row>
    <row r="117" spans="1:17" s="11" customFormat="1" ht="15.75">
      <c r="A117" s="22" t="s">
        <v>228</v>
      </c>
      <c r="B117" s="23" t="s">
        <v>111</v>
      </c>
      <c r="C117" s="24" t="s">
        <v>112</v>
      </c>
      <c r="D117" s="32">
        <f t="shared" si="13"/>
        <v>259.32</v>
      </c>
      <c r="E117" s="41">
        <v>306</v>
      </c>
      <c r="F117" s="32">
        <v>271.19</v>
      </c>
      <c r="G117" s="32">
        <f t="shared" si="14"/>
        <v>320.00419999999997</v>
      </c>
      <c r="H117" s="32">
        <f t="shared" si="15"/>
        <v>292.37288135593224</v>
      </c>
      <c r="I117" s="32">
        <f t="shared" si="16"/>
        <v>52.6271186440678</v>
      </c>
      <c r="J117" s="41">
        <f t="shared" si="17"/>
        <v>345</v>
      </c>
      <c r="K117" s="42">
        <f t="shared" si="21"/>
        <v>1.0457653594771241</v>
      </c>
      <c r="L117" s="42">
        <f t="shared" si="22"/>
        <v>1.0781108497950966</v>
      </c>
      <c r="M117" s="32">
        <f t="shared" si="18"/>
        <v>304.16666666666663</v>
      </c>
      <c r="N117" s="32">
        <f t="shared" si="19"/>
        <v>60.83333333333334</v>
      </c>
      <c r="O117" s="41">
        <v>365</v>
      </c>
      <c r="P117" s="42">
        <f t="shared" si="20"/>
        <v>1.0579710144927537</v>
      </c>
      <c r="Q117" s="56"/>
    </row>
    <row r="118" spans="1:17" s="11" customFormat="1" ht="31.5">
      <c r="A118" s="22" t="s">
        <v>229</v>
      </c>
      <c r="B118" s="23" t="s">
        <v>113</v>
      </c>
      <c r="C118" s="24" t="s">
        <v>7</v>
      </c>
      <c r="D118" s="32">
        <f t="shared" si="13"/>
        <v>742.37</v>
      </c>
      <c r="E118" s="41">
        <v>876</v>
      </c>
      <c r="F118" s="32">
        <v>777.12</v>
      </c>
      <c r="G118" s="32">
        <f t="shared" si="14"/>
        <v>917.0015999999999</v>
      </c>
      <c r="H118" s="32">
        <f t="shared" si="15"/>
        <v>838.9830508474577</v>
      </c>
      <c r="I118" s="32">
        <f t="shared" si="16"/>
        <v>151.01694915254237</v>
      </c>
      <c r="J118" s="41">
        <f t="shared" si="17"/>
        <v>990</v>
      </c>
      <c r="K118" s="42">
        <f t="shared" si="21"/>
        <v>1.0468054794520547</v>
      </c>
      <c r="L118" s="42">
        <f t="shared" si="22"/>
        <v>1.0796055317678837</v>
      </c>
      <c r="M118" s="32">
        <f t="shared" si="18"/>
        <v>872.5</v>
      </c>
      <c r="N118" s="32">
        <f t="shared" si="19"/>
        <v>174.5</v>
      </c>
      <c r="O118" s="41">
        <v>1047</v>
      </c>
      <c r="P118" s="42">
        <f t="shared" si="20"/>
        <v>1.0575757575757576</v>
      </c>
      <c r="Q118" s="56"/>
    </row>
    <row r="119" spans="1:17" s="11" customFormat="1" ht="15.75">
      <c r="A119" s="22" t="s">
        <v>230</v>
      </c>
      <c r="B119" s="23" t="s">
        <v>114</v>
      </c>
      <c r="C119" s="24" t="s">
        <v>7</v>
      </c>
      <c r="D119" s="32">
        <f t="shared" si="13"/>
        <v>783.9</v>
      </c>
      <c r="E119" s="41">
        <v>925</v>
      </c>
      <c r="F119" s="32">
        <v>820.34</v>
      </c>
      <c r="G119" s="32">
        <f t="shared" si="14"/>
        <v>968.0012</v>
      </c>
      <c r="H119" s="32">
        <f t="shared" si="15"/>
        <v>885.5932203389831</v>
      </c>
      <c r="I119" s="32">
        <f t="shared" si="16"/>
        <v>159.40677966101694</v>
      </c>
      <c r="J119" s="41">
        <f t="shared" si="17"/>
        <v>1045</v>
      </c>
      <c r="K119" s="42">
        <f t="shared" si="21"/>
        <v>1.0464877837837838</v>
      </c>
      <c r="L119" s="42">
        <f t="shared" si="22"/>
        <v>1.0795441162676245</v>
      </c>
      <c r="M119" s="32">
        <f t="shared" si="18"/>
        <v>920.8333333333333</v>
      </c>
      <c r="N119" s="32">
        <f t="shared" si="19"/>
        <v>184.16666666666669</v>
      </c>
      <c r="O119" s="41">
        <v>1105</v>
      </c>
      <c r="P119" s="42">
        <f t="shared" si="20"/>
        <v>1.0574162679425838</v>
      </c>
      <c r="Q119" s="56"/>
    </row>
    <row r="120" spans="1:17" s="11" customFormat="1" ht="15.75">
      <c r="A120" s="22" t="s">
        <v>231</v>
      </c>
      <c r="B120" s="23" t="s">
        <v>115</v>
      </c>
      <c r="C120" s="24" t="s">
        <v>7</v>
      </c>
      <c r="D120" s="32">
        <f t="shared" si="13"/>
        <v>290.68</v>
      </c>
      <c r="E120" s="41">
        <v>343</v>
      </c>
      <c r="F120" s="32">
        <v>304.24</v>
      </c>
      <c r="G120" s="32">
        <f t="shared" si="14"/>
        <v>359.0032</v>
      </c>
      <c r="H120" s="32">
        <f t="shared" si="15"/>
        <v>328.81355932203394</v>
      </c>
      <c r="I120" s="32">
        <f t="shared" si="16"/>
        <v>59.186440677966104</v>
      </c>
      <c r="J120" s="41">
        <f t="shared" si="17"/>
        <v>388</v>
      </c>
      <c r="K120" s="42">
        <f t="shared" si="21"/>
        <v>1.0466565597667639</v>
      </c>
      <c r="L120" s="42">
        <f t="shared" si="22"/>
        <v>1.0807703106824675</v>
      </c>
      <c r="M120" s="32">
        <f t="shared" si="18"/>
        <v>341.66666666666663</v>
      </c>
      <c r="N120" s="32">
        <f t="shared" si="19"/>
        <v>68.33333333333334</v>
      </c>
      <c r="O120" s="41">
        <v>410</v>
      </c>
      <c r="P120" s="42">
        <f t="shared" si="20"/>
        <v>1.056701030927835</v>
      </c>
      <c r="Q120" s="56"/>
    </row>
    <row r="121" spans="1:17" s="11" customFormat="1" ht="15.75">
      <c r="A121" s="22" t="s">
        <v>232</v>
      </c>
      <c r="B121" s="23" t="s">
        <v>116</v>
      </c>
      <c r="C121" s="24" t="s">
        <v>117</v>
      </c>
      <c r="D121" s="32">
        <f t="shared" si="13"/>
        <v>313.56</v>
      </c>
      <c r="E121" s="41">
        <v>370</v>
      </c>
      <c r="F121" s="32">
        <v>327.97</v>
      </c>
      <c r="G121" s="32">
        <f t="shared" si="14"/>
        <v>387.00460000000004</v>
      </c>
      <c r="H121" s="32">
        <f t="shared" si="15"/>
        <v>354.23728813559325</v>
      </c>
      <c r="I121" s="32">
        <f t="shared" si="16"/>
        <v>63.76271186440678</v>
      </c>
      <c r="J121" s="41">
        <f t="shared" si="17"/>
        <v>418</v>
      </c>
      <c r="K121" s="42">
        <f t="shared" si="21"/>
        <v>1.0459583783783786</v>
      </c>
      <c r="L121" s="42">
        <f t="shared" si="22"/>
        <v>1.0800905208878653</v>
      </c>
      <c r="M121" s="32">
        <f t="shared" si="18"/>
        <v>368.3333333333333</v>
      </c>
      <c r="N121" s="32">
        <f t="shared" si="19"/>
        <v>73.66666666666667</v>
      </c>
      <c r="O121" s="41">
        <v>442</v>
      </c>
      <c r="P121" s="42">
        <f t="shared" si="20"/>
        <v>1.0574162679425838</v>
      </c>
      <c r="Q121" s="56"/>
    </row>
    <row r="122" spans="1:17" s="11" customFormat="1" ht="15.75">
      <c r="A122" s="22" t="s">
        <v>233</v>
      </c>
      <c r="B122" s="23" t="s">
        <v>118</v>
      </c>
      <c r="C122" s="24" t="s">
        <v>7</v>
      </c>
      <c r="D122" s="32">
        <f t="shared" si="13"/>
        <v>337.29</v>
      </c>
      <c r="E122" s="41">
        <v>398</v>
      </c>
      <c r="F122" s="32">
        <v>353.39</v>
      </c>
      <c r="G122" s="32">
        <f t="shared" si="14"/>
        <v>417.00019999999995</v>
      </c>
      <c r="H122" s="32">
        <f t="shared" si="15"/>
        <v>381.35593220338984</v>
      </c>
      <c r="I122" s="32">
        <f t="shared" si="16"/>
        <v>68.64406779661017</v>
      </c>
      <c r="J122" s="41">
        <f t="shared" si="17"/>
        <v>450</v>
      </c>
      <c r="K122" s="42">
        <f t="shared" si="21"/>
        <v>1.0477391959798994</v>
      </c>
      <c r="L122" s="42">
        <f t="shared" si="22"/>
        <v>1.0791361730761762</v>
      </c>
      <c r="M122" s="32">
        <f t="shared" si="18"/>
        <v>396.66666666666663</v>
      </c>
      <c r="N122" s="32">
        <f t="shared" si="19"/>
        <v>79.33333333333334</v>
      </c>
      <c r="O122" s="41">
        <v>476</v>
      </c>
      <c r="P122" s="42">
        <f t="shared" si="20"/>
        <v>1.0577777777777777</v>
      </c>
      <c r="Q122" s="56"/>
    </row>
    <row r="123" spans="1:17" s="11" customFormat="1" ht="47.25">
      <c r="A123" s="22" t="s">
        <v>234</v>
      </c>
      <c r="B123" s="23" t="s">
        <v>126</v>
      </c>
      <c r="C123" s="24" t="s">
        <v>119</v>
      </c>
      <c r="D123" s="32">
        <f t="shared" si="13"/>
        <v>692.37</v>
      </c>
      <c r="E123" s="41">
        <v>817</v>
      </c>
      <c r="F123" s="32">
        <v>724.58</v>
      </c>
      <c r="G123" s="32">
        <f t="shared" si="14"/>
        <v>855.0044</v>
      </c>
      <c r="H123" s="32">
        <f t="shared" si="15"/>
        <v>782.2033898305085</v>
      </c>
      <c r="I123" s="32">
        <f t="shared" si="16"/>
        <v>140.79661016949152</v>
      </c>
      <c r="J123" s="41">
        <f t="shared" si="17"/>
        <v>923</v>
      </c>
      <c r="K123" s="42">
        <f t="shared" si="21"/>
        <v>1.0465170134638924</v>
      </c>
      <c r="L123" s="42">
        <f t="shared" si="22"/>
        <v>1.079526608284121</v>
      </c>
      <c r="M123" s="32">
        <f t="shared" si="18"/>
        <v>813.3333333333333</v>
      </c>
      <c r="N123" s="32">
        <f t="shared" si="19"/>
        <v>162.66666666666669</v>
      </c>
      <c r="O123" s="41">
        <v>976</v>
      </c>
      <c r="P123" s="42">
        <f t="shared" si="20"/>
        <v>1.057421451787649</v>
      </c>
      <c r="Q123" s="56"/>
    </row>
    <row r="124" spans="1:17" s="11" customFormat="1" ht="31.5">
      <c r="A124" s="22" t="s">
        <v>235</v>
      </c>
      <c r="B124" s="23" t="s">
        <v>123</v>
      </c>
      <c r="C124" s="24" t="s">
        <v>125</v>
      </c>
      <c r="D124" s="32">
        <f t="shared" si="13"/>
        <v>324.58</v>
      </c>
      <c r="E124" s="41">
        <v>383</v>
      </c>
      <c r="F124" s="32">
        <v>339.83</v>
      </c>
      <c r="G124" s="32">
        <f t="shared" si="14"/>
        <v>400.9994</v>
      </c>
      <c r="H124" s="32">
        <f t="shared" si="15"/>
        <v>366.94915254237293</v>
      </c>
      <c r="I124" s="32">
        <f t="shared" si="16"/>
        <v>66.05084745762713</v>
      </c>
      <c r="J124" s="41">
        <f t="shared" si="17"/>
        <v>433</v>
      </c>
      <c r="K124" s="42">
        <f t="shared" si="21"/>
        <v>1.0469958224543081</v>
      </c>
      <c r="L124" s="42">
        <f t="shared" si="22"/>
        <v>1.0798021144171288</v>
      </c>
      <c r="M124" s="32">
        <f t="shared" si="18"/>
        <v>381.66666666666663</v>
      </c>
      <c r="N124" s="32">
        <f t="shared" si="19"/>
        <v>76.33333333333334</v>
      </c>
      <c r="O124" s="41">
        <v>458</v>
      </c>
      <c r="P124" s="42">
        <f t="shared" si="20"/>
        <v>1.0577367205542725</v>
      </c>
      <c r="Q124" s="56"/>
    </row>
    <row r="125" spans="1:17" s="11" customFormat="1" ht="15.75">
      <c r="A125" s="22" t="s">
        <v>236</v>
      </c>
      <c r="B125" s="23" t="s">
        <v>172</v>
      </c>
      <c r="C125" s="24" t="s">
        <v>125</v>
      </c>
      <c r="D125" s="32">
        <f t="shared" si="13"/>
        <v>221.19</v>
      </c>
      <c r="E125" s="41">
        <v>261</v>
      </c>
      <c r="F125" s="32">
        <v>231.36</v>
      </c>
      <c r="G125" s="32">
        <f t="shared" si="14"/>
        <v>273.0048</v>
      </c>
      <c r="H125" s="32">
        <f t="shared" si="15"/>
        <v>250</v>
      </c>
      <c r="I125" s="32">
        <f t="shared" si="16"/>
        <v>45</v>
      </c>
      <c r="J125" s="41">
        <f t="shared" si="17"/>
        <v>295</v>
      </c>
      <c r="K125" s="42">
        <f t="shared" si="21"/>
        <v>1.0459954022988505</v>
      </c>
      <c r="L125" s="42">
        <f t="shared" si="22"/>
        <v>1.080567081604426</v>
      </c>
      <c r="M125" s="32">
        <f t="shared" si="18"/>
        <v>260</v>
      </c>
      <c r="N125" s="32">
        <f t="shared" si="19"/>
        <v>52</v>
      </c>
      <c r="O125" s="41">
        <v>312</v>
      </c>
      <c r="P125" s="42">
        <f t="shared" si="20"/>
        <v>1.0576271186440678</v>
      </c>
      <c r="Q125" s="56"/>
    </row>
    <row r="126" spans="1:17" s="11" customFormat="1" ht="15.75">
      <c r="A126" s="22" t="s">
        <v>237</v>
      </c>
      <c r="B126" s="23" t="s">
        <v>254</v>
      </c>
      <c r="C126" s="24" t="s">
        <v>125</v>
      </c>
      <c r="D126" s="32">
        <f t="shared" si="13"/>
        <v>243.22</v>
      </c>
      <c r="E126" s="41">
        <v>287</v>
      </c>
      <c r="F126" s="32">
        <v>254.24</v>
      </c>
      <c r="G126" s="32">
        <f t="shared" si="14"/>
        <v>300.0032</v>
      </c>
      <c r="H126" s="32">
        <f t="shared" si="15"/>
        <v>274.5762711864407</v>
      </c>
      <c r="I126" s="32">
        <f t="shared" si="16"/>
        <v>49.42372881355932</v>
      </c>
      <c r="J126" s="41">
        <f t="shared" si="17"/>
        <v>324</v>
      </c>
      <c r="K126" s="42">
        <f t="shared" si="21"/>
        <v>1.0453073170731708</v>
      </c>
      <c r="L126" s="42">
        <f t="shared" si="22"/>
        <v>1.0799884801228787</v>
      </c>
      <c r="M126" s="32">
        <f t="shared" si="18"/>
        <v>285.8333333333333</v>
      </c>
      <c r="N126" s="32">
        <f t="shared" si="19"/>
        <v>57.16666666666668</v>
      </c>
      <c r="O126" s="41">
        <v>343</v>
      </c>
      <c r="P126" s="42">
        <f t="shared" si="20"/>
        <v>1.058641975308642</v>
      </c>
      <c r="Q126" s="56"/>
    </row>
    <row r="127" spans="1:17" s="11" customFormat="1" ht="31.5">
      <c r="A127" s="22" t="s">
        <v>238</v>
      </c>
      <c r="B127" s="23" t="s">
        <v>120</v>
      </c>
      <c r="C127" s="24" t="s">
        <v>125</v>
      </c>
      <c r="D127" s="32">
        <f t="shared" si="13"/>
        <v>485.59</v>
      </c>
      <c r="E127" s="41">
        <v>573</v>
      </c>
      <c r="F127" s="32">
        <v>508.47</v>
      </c>
      <c r="G127" s="32">
        <f>F127*1.18+0.01</f>
        <v>600.0046</v>
      </c>
      <c r="H127" s="32">
        <f t="shared" si="15"/>
        <v>549.1525423728814</v>
      </c>
      <c r="I127" s="32">
        <f t="shared" si="16"/>
        <v>98.84745762711864</v>
      </c>
      <c r="J127" s="41">
        <f t="shared" si="17"/>
        <v>648</v>
      </c>
      <c r="K127" s="42">
        <f t="shared" si="21"/>
        <v>1.0471284467713786</v>
      </c>
      <c r="L127" s="42">
        <f t="shared" si="22"/>
        <v>1.0799917200634797</v>
      </c>
      <c r="M127" s="32">
        <f t="shared" si="18"/>
        <v>570.8333333333333</v>
      </c>
      <c r="N127" s="32">
        <f t="shared" si="19"/>
        <v>114.16666666666669</v>
      </c>
      <c r="O127" s="41">
        <v>685</v>
      </c>
      <c r="P127" s="42">
        <f t="shared" si="20"/>
        <v>1.0570987654320987</v>
      </c>
      <c r="Q127" s="56"/>
    </row>
    <row r="128" spans="1:17" s="11" customFormat="1" ht="15.75">
      <c r="A128" s="22" t="s">
        <v>239</v>
      </c>
      <c r="B128" s="23" t="s">
        <v>121</v>
      </c>
      <c r="C128" s="24" t="s">
        <v>125</v>
      </c>
      <c r="D128" s="32">
        <f t="shared" si="13"/>
        <v>222.03</v>
      </c>
      <c r="E128" s="41">
        <v>262</v>
      </c>
      <c r="F128" s="32">
        <v>232.2</v>
      </c>
      <c r="G128" s="32">
        <f t="shared" si="14"/>
        <v>273.996</v>
      </c>
      <c r="H128" s="32">
        <f t="shared" si="15"/>
        <v>250.84745762711864</v>
      </c>
      <c r="I128" s="32">
        <f t="shared" si="16"/>
        <v>45.152542372881356</v>
      </c>
      <c r="J128" s="41">
        <f t="shared" si="17"/>
        <v>296</v>
      </c>
      <c r="K128" s="42">
        <f t="shared" si="21"/>
        <v>1.0457862595419847</v>
      </c>
      <c r="L128" s="42">
        <f t="shared" si="22"/>
        <v>1.0803077417188574</v>
      </c>
      <c r="M128" s="32">
        <f t="shared" si="18"/>
        <v>260.8333333333333</v>
      </c>
      <c r="N128" s="32">
        <f t="shared" si="19"/>
        <v>52.16666666666668</v>
      </c>
      <c r="O128" s="41">
        <v>313</v>
      </c>
      <c r="P128" s="42">
        <f t="shared" si="20"/>
        <v>1.0574324324324325</v>
      </c>
      <c r="Q128" s="56"/>
    </row>
    <row r="129" spans="1:17" s="11" customFormat="1" ht="15.75">
      <c r="A129" s="22" t="s">
        <v>240</v>
      </c>
      <c r="B129" s="23" t="s">
        <v>122</v>
      </c>
      <c r="C129" s="24" t="s">
        <v>125</v>
      </c>
      <c r="D129" s="32">
        <f t="shared" si="13"/>
        <v>383.05</v>
      </c>
      <c r="E129" s="41">
        <v>452</v>
      </c>
      <c r="F129" s="32">
        <v>400.85</v>
      </c>
      <c r="G129" s="32">
        <f t="shared" si="14"/>
        <v>473.003</v>
      </c>
      <c r="H129" s="32">
        <f t="shared" si="15"/>
        <v>433.0508474576271</v>
      </c>
      <c r="I129" s="32">
        <f t="shared" si="16"/>
        <v>77.94915254237289</v>
      </c>
      <c r="J129" s="41">
        <f t="shared" si="17"/>
        <v>511</v>
      </c>
      <c r="K129" s="42">
        <f t="shared" si="21"/>
        <v>1.046466814159292</v>
      </c>
      <c r="L129" s="42">
        <f t="shared" si="22"/>
        <v>1.0803314143884923</v>
      </c>
      <c r="M129" s="32">
        <f t="shared" si="18"/>
        <v>450</v>
      </c>
      <c r="N129" s="32">
        <f t="shared" si="19"/>
        <v>90</v>
      </c>
      <c r="O129" s="41">
        <v>540</v>
      </c>
      <c r="P129" s="42">
        <f t="shared" si="20"/>
        <v>1.0567514677103718</v>
      </c>
      <c r="Q129" s="56"/>
    </row>
    <row r="130" spans="1:17" s="11" customFormat="1" ht="15.75">
      <c r="A130" s="22" t="s">
        <v>241</v>
      </c>
      <c r="B130" s="23" t="s">
        <v>124</v>
      </c>
      <c r="C130" s="24" t="s">
        <v>125</v>
      </c>
      <c r="D130" s="32">
        <f t="shared" si="13"/>
        <v>476.27</v>
      </c>
      <c r="E130" s="41">
        <v>562</v>
      </c>
      <c r="F130" s="32">
        <v>498.31</v>
      </c>
      <c r="G130" s="32">
        <f>F130*1.18-0.01</f>
        <v>587.9958</v>
      </c>
      <c r="H130" s="32">
        <f t="shared" si="15"/>
        <v>538.135593220339</v>
      </c>
      <c r="I130" s="32">
        <f t="shared" si="16"/>
        <v>96.86440677966102</v>
      </c>
      <c r="J130" s="41">
        <f t="shared" si="17"/>
        <v>635</v>
      </c>
      <c r="K130" s="42">
        <f t="shared" si="21"/>
        <v>1.046255871886121</v>
      </c>
      <c r="L130" s="42">
        <f t="shared" si="22"/>
        <v>1.0799396866440203</v>
      </c>
      <c r="M130" s="32">
        <f t="shared" si="18"/>
        <v>560</v>
      </c>
      <c r="N130" s="32">
        <f t="shared" si="19"/>
        <v>112</v>
      </c>
      <c r="O130" s="41">
        <v>672</v>
      </c>
      <c r="P130" s="42">
        <f t="shared" si="20"/>
        <v>1.058267716535433</v>
      </c>
      <c r="Q130" s="56"/>
    </row>
    <row r="131" spans="1:17" s="11" customFormat="1" ht="15.75">
      <c r="A131" s="22" t="s">
        <v>245</v>
      </c>
      <c r="B131" s="23" t="s">
        <v>248</v>
      </c>
      <c r="C131" s="24" t="s">
        <v>88</v>
      </c>
      <c r="D131" s="32">
        <f t="shared" si="13"/>
        <v>552.6</v>
      </c>
      <c r="E131" s="41">
        <v>652.07</v>
      </c>
      <c r="F131" s="32">
        <v>578.81</v>
      </c>
      <c r="G131" s="32">
        <f t="shared" si="14"/>
        <v>682.9957999999999</v>
      </c>
      <c r="H131" s="32">
        <f t="shared" si="15"/>
        <v>624.5762711864407</v>
      </c>
      <c r="I131" s="32">
        <f t="shared" si="16"/>
        <v>112.42372881355934</v>
      </c>
      <c r="J131" s="41">
        <f t="shared" si="17"/>
        <v>737</v>
      </c>
      <c r="K131" s="42">
        <f t="shared" si="21"/>
        <v>1.0474271167205973</v>
      </c>
      <c r="L131" s="42">
        <f t="shared" si="22"/>
        <v>1.0790695931073078</v>
      </c>
      <c r="M131" s="32">
        <f t="shared" si="18"/>
        <v>649.1666666666666</v>
      </c>
      <c r="N131" s="32">
        <f t="shared" si="19"/>
        <v>129.83333333333334</v>
      </c>
      <c r="O131" s="41">
        <v>779</v>
      </c>
      <c r="P131" s="42">
        <f t="shared" si="20"/>
        <v>1.0569877883310719</v>
      </c>
      <c r="Q131" s="56"/>
    </row>
    <row r="132" spans="1:17" s="11" customFormat="1" ht="15.75">
      <c r="A132" s="22" t="s">
        <v>247</v>
      </c>
      <c r="B132" s="23" t="s">
        <v>250</v>
      </c>
      <c r="C132" s="24"/>
      <c r="D132" s="32"/>
      <c r="E132" s="41"/>
      <c r="F132" s="32"/>
      <c r="G132" s="32"/>
      <c r="H132" s="32"/>
      <c r="I132" s="32"/>
      <c r="J132" s="41"/>
      <c r="K132" s="42"/>
      <c r="L132" s="42"/>
      <c r="M132" s="32"/>
      <c r="N132" s="32"/>
      <c r="O132" s="41"/>
      <c r="P132" s="42"/>
      <c r="Q132" s="56"/>
    </row>
    <row r="133" spans="1:17" s="11" customFormat="1" ht="15.75">
      <c r="A133" s="24" t="s">
        <v>251</v>
      </c>
      <c r="B133" s="25" t="s">
        <v>250</v>
      </c>
      <c r="C133" s="24" t="s">
        <v>249</v>
      </c>
      <c r="D133" s="32">
        <f t="shared" si="13"/>
        <v>1282.12</v>
      </c>
      <c r="E133" s="41">
        <v>1512.9</v>
      </c>
      <c r="F133" s="32">
        <v>1250.85</v>
      </c>
      <c r="G133" s="32">
        <f>F133*1.18</f>
        <v>1476.0029999999997</v>
      </c>
      <c r="H133" s="32">
        <f t="shared" si="15"/>
        <v>1350</v>
      </c>
      <c r="I133" s="32">
        <f t="shared" si="16"/>
        <v>243</v>
      </c>
      <c r="J133" s="41">
        <f t="shared" si="17"/>
        <v>1593</v>
      </c>
      <c r="K133" s="42">
        <f>G133/E133</f>
        <v>0.9756117390442195</v>
      </c>
      <c r="L133" s="42">
        <f>J133/G133</f>
        <v>1.0792660990526444</v>
      </c>
      <c r="M133" s="32">
        <f t="shared" si="18"/>
        <v>1404.1666666666665</v>
      </c>
      <c r="N133" s="32">
        <f t="shared" si="19"/>
        <v>280.83333333333337</v>
      </c>
      <c r="O133" s="41">
        <v>1685</v>
      </c>
      <c r="P133" s="42">
        <f t="shared" si="20"/>
        <v>1.0577526679221594</v>
      </c>
      <c r="Q133" s="56"/>
    </row>
    <row r="134" spans="1:17" s="11" customFormat="1" ht="31.5">
      <c r="A134" s="24" t="s">
        <v>252</v>
      </c>
      <c r="B134" s="31" t="s">
        <v>253</v>
      </c>
      <c r="C134" s="30" t="s">
        <v>99</v>
      </c>
      <c r="D134" s="32">
        <f t="shared" si="13"/>
        <v>288.56</v>
      </c>
      <c r="E134" s="41">
        <v>340.5</v>
      </c>
      <c r="F134" s="32">
        <v>283.93</v>
      </c>
      <c r="G134" s="32">
        <f t="shared" si="14"/>
        <v>335.0374</v>
      </c>
      <c r="H134" s="32">
        <f t="shared" si="15"/>
        <v>306.77966101694915</v>
      </c>
      <c r="I134" s="32">
        <f t="shared" si="16"/>
        <v>55.220338983050844</v>
      </c>
      <c r="J134" s="41">
        <f t="shared" si="17"/>
        <v>362</v>
      </c>
      <c r="K134" s="42">
        <f>G134/E134</f>
        <v>0.9839571218795888</v>
      </c>
      <c r="L134" s="42">
        <f>J134/G134</f>
        <v>1.0804763886061677</v>
      </c>
      <c r="M134" s="32">
        <f t="shared" si="18"/>
        <v>319.16666666666663</v>
      </c>
      <c r="N134" s="32">
        <f t="shared" si="19"/>
        <v>63.83333333333334</v>
      </c>
      <c r="O134" s="41">
        <v>383</v>
      </c>
      <c r="P134" s="42">
        <f t="shared" si="20"/>
        <v>1.058011049723757</v>
      </c>
      <c r="Q134" s="56"/>
    </row>
    <row r="135" spans="1:16" ht="12.75">
      <c r="A135" s="1"/>
      <c r="B135" s="2"/>
      <c r="C135" s="35"/>
      <c r="D135" s="35"/>
      <c r="E135" s="7"/>
      <c r="F135" s="6"/>
      <c r="G135" s="6"/>
      <c r="H135" s="7"/>
      <c r="I135" s="7"/>
      <c r="J135" s="47"/>
      <c r="K135" s="35"/>
      <c r="L135" s="35"/>
      <c r="M135" s="7"/>
      <c r="N135" s="7"/>
      <c r="O135" s="47"/>
      <c r="P135" s="35"/>
    </row>
    <row r="136" spans="1:16" ht="12.75">
      <c r="A136" s="1"/>
      <c r="B136" s="2"/>
      <c r="C136" s="35"/>
      <c r="D136" s="35"/>
      <c r="E136" s="53"/>
      <c r="F136" s="6"/>
      <c r="G136" s="6"/>
      <c r="H136" s="53"/>
      <c r="I136" s="53"/>
      <c r="J136" s="50"/>
      <c r="K136" s="35"/>
      <c r="L136" s="35"/>
      <c r="M136" s="53"/>
      <c r="N136" s="53"/>
      <c r="O136" s="50"/>
      <c r="P136" s="35"/>
    </row>
    <row r="137" spans="1:16" ht="12.75">
      <c r="A137" s="1"/>
      <c r="B137" s="2"/>
      <c r="C137" s="35"/>
      <c r="D137" s="35"/>
      <c r="E137" s="53"/>
      <c r="F137" s="6"/>
      <c r="G137" s="6"/>
      <c r="H137" s="53"/>
      <c r="I137" s="53"/>
      <c r="J137" s="50"/>
      <c r="K137" s="35"/>
      <c r="L137" s="35"/>
      <c r="M137" s="53"/>
      <c r="N137" s="53"/>
      <c r="O137" s="50"/>
      <c r="P137" s="35"/>
    </row>
    <row r="138" spans="1:16" ht="12.75">
      <c r="A138" s="1"/>
      <c r="B138" s="2"/>
      <c r="C138" s="35"/>
      <c r="D138" s="35"/>
      <c r="E138" s="53"/>
      <c r="F138" s="6"/>
      <c r="G138" s="6"/>
      <c r="H138" s="53"/>
      <c r="I138" s="53"/>
      <c r="J138" s="50"/>
      <c r="K138" s="35"/>
      <c r="L138" s="35"/>
      <c r="M138" s="53"/>
      <c r="N138" s="53"/>
      <c r="O138" s="50"/>
      <c r="P138" s="35"/>
    </row>
    <row r="139" spans="1:16" ht="15.75">
      <c r="A139" s="1"/>
      <c r="B139" s="11" t="s">
        <v>157</v>
      </c>
      <c r="C139" s="35"/>
      <c r="D139" s="35"/>
      <c r="E139" s="35"/>
      <c r="K139" s="35"/>
      <c r="L139" s="35"/>
      <c r="P139" s="35"/>
    </row>
    <row r="140" spans="1:16" ht="15.75">
      <c r="A140" s="1"/>
      <c r="B140" s="11"/>
      <c r="C140" s="35"/>
      <c r="D140" s="35"/>
      <c r="E140" s="35"/>
      <c r="K140" s="35"/>
      <c r="L140" s="35"/>
      <c r="P140" s="35"/>
    </row>
    <row r="141" spans="1:17" s="12" customFormat="1" ht="50.25" customHeight="1">
      <c r="A141" s="11"/>
      <c r="B141" s="57" t="s">
        <v>272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Q141" s="55"/>
    </row>
    <row r="142" spans="1:17" s="12" customFormat="1" ht="35.25" customHeight="1">
      <c r="A142" s="11"/>
      <c r="B142" s="57" t="s">
        <v>258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Q142" s="55"/>
    </row>
    <row r="143" spans="1:17" s="12" customFormat="1" ht="15.75">
      <c r="A143" s="11"/>
      <c r="B143" s="11"/>
      <c r="C143" s="37"/>
      <c r="D143" s="37"/>
      <c r="E143" s="37"/>
      <c r="J143" s="48"/>
      <c r="K143" s="37"/>
      <c r="L143" s="37"/>
      <c r="O143" s="48"/>
      <c r="P143" s="37"/>
      <c r="Q143" s="55"/>
    </row>
    <row r="144" spans="1:17" s="12" customFormat="1" ht="15.75">
      <c r="A144" s="11"/>
      <c r="B144" s="11"/>
      <c r="C144" s="37"/>
      <c r="D144" s="37"/>
      <c r="E144" s="37"/>
      <c r="J144" s="48"/>
      <c r="K144" s="37"/>
      <c r="L144" s="37"/>
      <c r="O144" s="48"/>
      <c r="P144" s="37"/>
      <c r="Q144" s="55"/>
    </row>
    <row r="145" spans="1:17" s="12" customFormat="1" ht="15.75">
      <c r="A145" s="11"/>
      <c r="B145" s="11"/>
      <c r="C145" s="37"/>
      <c r="D145" s="37"/>
      <c r="E145" s="37"/>
      <c r="J145" s="48"/>
      <c r="K145" s="37"/>
      <c r="L145" s="37"/>
      <c r="O145" s="48"/>
      <c r="P145" s="37"/>
      <c r="Q145" s="55"/>
    </row>
    <row r="146" spans="1:17" s="12" customFormat="1" ht="15.75">
      <c r="A146" s="43"/>
      <c r="B146" s="43"/>
      <c r="C146" s="37"/>
      <c r="D146" s="37"/>
      <c r="E146" s="37"/>
      <c r="J146" s="48"/>
      <c r="K146" s="37"/>
      <c r="L146" s="37"/>
      <c r="O146" s="48"/>
      <c r="P146" s="37"/>
      <c r="Q146" s="55"/>
    </row>
    <row r="147" spans="2:17" s="12" customFormat="1" ht="15.75">
      <c r="B147" s="43" t="s">
        <v>259</v>
      </c>
      <c r="C147" s="43"/>
      <c r="D147" s="43"/>
      <c r="E147" s="43"/>
      <c r="F147" s="43"/>
      <c r="J147" s="48"/>
      <c r="O147" s="48"/>
      <c r="Q147" s="55"/>
    </row>
    <row r="148" spans="3:17" s="12" customFormat="1" ht="15">
      <c r="C148" s="38"/>
      <c r="D148" s="38"/>
      <c r="E148" s="38"/>
      <c r="J148" s="48"/>
      <c r="K148" s="38"/>
      <c r="L148" s="38"/>
      <c r="O148" s="48"/>
      <c r="P148" s="38"/>
      <c r="Q148" s="55"/>
    </row>
    <row r="155" ht="12.75">
      <c r="S155" s="36"/>
    </row>
  </sheetData>
  <sheetProtection/>
  <mergeCells count="20">
    <mergeCell ref="M4:O4"/>
    <mergeCell ref="M5:O5"/>
    <mergeCell ref="M6:O6"/>
    <mergeCell ref="M7:O7"/>
    <mergeCell ref="M14:O14"/>
    <mergeCell ref="P14:P15"/>
    <mergeCell ref="A11:O11"/>
    <mergeCell ref="A12:O12"/>
    <mergeCell ref="L14:L15"/>
    <mergeCell ref="K14:K15"/>
    <mergeCell ref="B141:O141"/>
    <mergeCell ref="B142:O142"/>
    <mergeCell ref="M1:O1"/>
    <mergeCell ref="M2:O2"/>
    <mergeCell ref="A14:A15"/>
    <mergeCell ref="B14:B15"/>
    <mergeCell ref="C14:C15"/>
    <mergeCell ref="F14:G14"/>
    <mergeCell ref="D14:E14"/>
    <mergeCell ref="H14:J14"/>
  </mergeCells>
  <printOptions horizontalCentered="1"/>
  <pageMargins left="0.7874015748031497" right="0.1968503937007874" top="0.7086614173228347" bottom="0.3937007874015748" header="0.31496062992125984" footer="0.31496062992125984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Надежда</cp:lastModifiedBy>
  <cp:lastPrinted>2018-12-25T05:46:58Z</cp:lastPrinted>
  <dcterms:created xsi:type="dcterms:W3CDTF">2009-11-17T12:29:04Z</dcterms:created>
  <dcterms:modified xsi:type="dcterms:W3CDTF">2019-01-28T11:02:42Z</dcterms:modified>
  <cp:category/>
  <cp:version/>
  <cp:contentType/>
  <cp:contentStatus/>
</cp:coreProperties>
</file>